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ss\Desktop\SITE WEB INSD\2026\IHPC\"/>
    </mc:Choice>
  </mc:AlternateContent>
  <xr:revisionPtr revIDLastSave="0" documentId="8_{ACF00443-70A0-4A93-9102-18628FF3C6E0}" xr6:coauthVersionLast="47" xr6:coauthVersionMax="47" xr10:uidLastSave="{00000000-0000-0000-0000-000000000000}"/>
  <bookViews>
    <workbookView xWindow="-96" yWindow="-96" windowWidth="23232" windowHeight="13872" tabRatio="557"/>
  </bookViews>
  <sheets>
    <sheet name="page1" sheetId="8" r:id="rId1"/>
    <sheet name="page2" sheetId="19" r:id="rId2"/>
    <sheet name="page3" sheetId="26" r:id="rId3"/>
    <sheet name="page4" sheetId="10" r:id="rId4"/>
    <sheet name="page5" sheetId="21" r:id="rId5"/>
    <sheet name="page6" sheetId="12" r:id="rId6"/>
    <sheet name="page7" sheetId="23" r:id="rId7"/>
  </sheets>
  <externalReferences>
    <externalReference r:id="rId8"/>
  </externalReferences>
  <definedNames>
    <definedName name="_xlnm._FilterDatabase" localSheetId="5" hidden="1">page6!#REF!</definedName>
    <definedName name="_ftn1" localSheetId="5">page6!#REF!</definedName>
    <definedName name="_ftnref1" localSheetId="5">page6!$C$1</definedName>
    <definedName name="DDE_LINK3" localSheetId="0">page1!#REF!</definedName>
    <definedName name="Z_6090ADC3_8BF5_4463_A043_28EA817FC1CC_.wvu.PrintArea" localSheetId="0" hidden="1">page1!$A$1:$L$22</definedName>
    <definedName name="Z_6090ADC3_8BF5_4463_A043_28EA817FC1CC_.wvu.PrintArea" localSheetId="1" hidden="1">page2!$A$1:$H$96</definedName>
    <definedName name="Z_6090ADC3_8BF5_4463_A043_28EA817FC1CC_.wvu.PrintArea" localSheetId="2" hidden="1">page3!$A$2:$I$4</definedName>
    <definedName name="Z_6090ADC3_8BF5_4463_A043_28EA817FC1CC_.wvu.PrintArea" localSheetId="3" hidden="1">page4!$A$2:$K$45</definedName>
    <definedName name="Z_6090ADC3_8BF5_4463_A043_28EA817FC1CC_.wvu.PrintArea" localSheetId="4" hidden="1">page5!$A$1:$H$48</definedName>
    <definedName name="Z_6090ADC3_8BF5_4463_A043_28EA817FC1CC_.wvu.PrintArea" localSheetId="5" hidden="1">page6!$C$1:$O$54</definedName>
    <definedName name="_xlnm.Print_Area" localSheetId="0">page1!$A$1:$L$55</definedName>
    <definedName name="_xlnm.Print_Area" localSheetId="1">page2!$A$1:$K$136</definedName>
    <definedName name="_xlnm.Print_Area" localSheetId="2">page3!$A$1:$L$67</definedName>
    <definedName name="_xlnm.Print_Area" localSheetId="3">page4!$A$1:$J$36</definedName>
    <definedName name="_xlnm.Print_Area" localSheetId="4">page5!$A$1:$O$34</definedName>
    <definedName name="_xlnm.Print_Area" localSheetId="5">page6!$A$1:$M$69</definedName>
    <definedName name="_xlnm.Print_Area" localSheetId="6">page7!$A$1:$K$53</definedName>
  </definedNames>
  <calcPr calcId="191029"/>
  <customWorkbookViews>
    <customWorkbookView name="ouedraogo - Affichage personnalisé" guid="{6090ADC3-8BF5-4463-A043-28EA817FC1CC}" mergeInterval="0" personalView="1" maximized="1" xWindow="-11" yWindow="-11" windowWidth="1942" windowHeight="1046" tabRatio="599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0" l="1"/>
  <c r="J43" i="8"/>
  <c r="H15" i="10"/>
  <c r="I15" i="10"/>
  <c r="J15" i="10"/>
  <c r="B15" i="10"/>
  <c r="G22" i="10"/>
  <c r="H22" i="10"/>
  <c r="I48" i="8"/>
  <c r="C22" i="10"/>
  <c r="D22" i="10"/>
  <c r="E22" i="10"/>
  <c r="F22" i="10"/>
  <c r="C5" i="10"/>
  <c r="E5" i="10"/>
  <c r="F5" i="10"/>
  <c r="G5" i="10"/>
  <c r="I29" i="23"/>
  <c r="J29" i="23"/>
  <c r="K29" i="23"/>
  <c r="I30" i="23"/>
  <c r="J30" i="23"/>
  <c r="K30" i="23"/>
  <c r="I31" i="23"/>
  <c r="J31" i="23"/>
  <c r="K31" i="23"/>
  <c r="I32" i="23"/>
  <c r="J32" i="23"/>
  <c r="K32" i="23"/>
  <c r="I33" i="23"/>
  <c r="J33" i="23"/>
  <c r="K33" i="23"/>
  <c r="I34" i="23"/>
  <c r="J34" i="23"/>
  <c r="K34" i="23"/>
  <c r="I35" i="23"/>
  <c r="J35" i="23"/>
  <c r="K35" i="23"/>
  <c r="I36" i="23"/>
  <c r="J36" i="23"/>
  <c r="K36" i="23"/>
  <c r="I37" i="23"/>
  <c r="J37" i="23"/>
  <c r="K37" i="23"/>
  <c r="I38" i="23"/>
  <c r="J38" i="23"/>
  <c r="K38" i="23"/>
  <c r="I39" i="23"/>
  <c r="J39" i="23"/>
  <c r="K39" i="23"/>
  <c r="I40" i="23"/>
  <c r="J40" i="23"/>
  <c r="K40" i="23"/>
  <c r="I28" i="23"/>
  <c r="J28" i="23"/>
  <c r="K28" i="23"/>
  <c r="I8" i="23"/>
  <c r="J8" i="23"/>
  <c r="K8" i="23"/>
  <c r="I9" i="23"/>
  <c r="J9" i="23"/>
  <c r="K9" i="23"/>
  <c r="I10" i="23"/>
  <c r="J10" i="23"/>
  <c r="K10" i="23"/>
  <c r="I11" i="23"/>
  <c r="J11" i="23"/>
  <c r="K11" i="23"/>
  <c r="I12" i="23"/>
  <c r="J12" i="23"/>
  <c r="K12" i="23"/>
  <c r="I13" i="23"/>
  <c r="J13" i="23"/>
  <c r="K13" i="23"/>
  <c r="I14" i="23"/>
  <c r="J14" i="23"/>
  <c r="K14" i="23"/>
  <c r="I15" i="23"/>
  <c r="J15" i="23"/>
  <c r="K15" i="23"/>
  <c r="I16" i="23"/>
  <c r="J16" i="23"/>
  <c r="K16" i="23"/>
  <c r="I17" i="23"/>
  <c r="J17" i="23"/>
  <c r="K17" i="23"/>
  <c r="I18" i="23"/>
  <c r="J18" i="23"/>
  <c r="K18" i="23"/>
  <c r="I19" i="23"/>
  <c r="J19" i="23"/>
  <c r="K19" i="23"/>
  <c r="I53" i="8"/>
  <c r="I34" i="8"/>
  <c r="I7" i="23"/>
  <c r="J7" i="23"/>
  <c r="K7" i="23"/>
  <c r="B6" i="23"/>
  <c r="H32" i="23"/>
  <c r="B27" i="23"/>
  <c r="C25" i="23"/>
  <c r="D25" i="23"/>
  <c r="E25" i="23"/>
  <c r="F25" i="23"/>
  <c r="G25" i="23"/>
  <c r="C4" i="23"/>
  <c r="D4" i="23"/>
  <c r="E4" i="23"/>
  <c r="F4" i="23"/>
  <c r="G4" i="23"/>
  <c r="K27" i="23"/>
  <c r="J27" i="23"/>
  <c r="I27" i="23"/>
  <c r="K6" i="23"/>
  <c r="J6" i="23"/>
  <c r="I6" i="23"/>
  <c r="I43" i="8"/>
  <c r="I44" i="8"/>
  <c r="I45" i="8"/>
  <c r="I46" i="8"/>
  <c r="I47" i="8"/>
  <c r="I49" i="8"/>
  <c r="I50" i="8"/>
  <c r="I51" i="8"/>
  <c r="I52" i="8"/>
  <c r="I54" i="8"/>
  <c r="K33" i="8"/>
  <c r="J40" i="8"/>
  <c r="K40" i="8"/>
  <c r="L40" i="8"/>
  <c r="J44" i="8"/>
  <c r="K44" i="8"/>
  <c r="L44" i="8"/>
  <c r="J45" i="8"/>
  <c r="K45" i="8"/>
  <c r="L45" i="8"/>
  <c r="J46" i="8"/>
  <c r="K46" i="8"/>
  <c r="L46" i="8"/>
  <c r="J47" i="8"/>
  <c r="K47" i="8"/>
  <c r="L47" i="8"/>
  <c r="J48" i="8"/>
  <c r="K48" i="8"/>
  <c r="L48" i="8"/>
  <c r="J49" i="8"/>
  <c r="K49" i="8"/>
  <c r="L49" i="8"/>
  <c r="J50" i="8"/>
  <c r="K50" i="8"/>
  <c r="L50" i="8"/>
  <c r="J51" i="8"/>
  <c r="K51" i="8"/>
  <c r="L51" i="8"/>
  <c r="J52" i="8"/>
  <c r="K52" i="8"/>
  <c r="L52" i="8"/>
  <c r="J53" i="8"/>
  <c r="K53" i="8"/>
  <c r="L53" i="8"/>
  <c r="J54" i="8"/>
  <c r="K54" i="8"/>
  <c r="L54" i="8"/>
  <c r="K43" i="8"/>
  <c r="L43" i="8"/>
  <c r="I6" i="10"/>
  <c r="I7" i="10"/>
  <c r="I8" i="10"/>
  <c r="I9" i="10"/>
  <c r="I10" i="10"/>
  <c r="I11" i="10"/>
  <c r="I12" i="10"/>
  <c r="I13" i="10"/>
  <c r="I14" i="10"/>
  <c r="I36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H35" i="10"/>
  <c r="J35" i="10"/>
  <c r="H36" i="10"/>
  <c r="J36" i="10"/>
  <c r="L33" i="8"/>
  <c r="H8" i="10"/>
  <c r="J8" i="10"/>
  <c r="H9" i="10"/>
  <c r="J9" i="10"/>
  <c r="H10" i="10"/>
  <c r="J10" i="10"/>
  <c r="H11" i="10"/>
  <c r="J11" i="10"/>
  <c r="H12" i="10"/>
  <c r="J12" i="10"/>
  <c r="H13" i="10"/>
  <c r="J13" i="10"/>
  <c r="H14" i="10"/>
  <c r="J14" i="10"/>
  <c r="H6" i="10"/>
  <c r="J6" i="10"/>
  <c r="J6" i="12"/>
  <c r="K6" i="12"/>
  <c r="L6" i="12"/>
  <c r="J7" i="12"/>
  <c r="K7" i="12"/>
  <c r="L7" i="12"/>
  <c r="J8" i="12"/>
  <c r="K8" i="12"/>
  <c r="L8" i="12"/>
  <c r="J9" i="12"/>
  <c r="K9" i="12"/>
  <c r="L9" i="12"/>
  <c r="J10" i="12"/>
  <c r="K10" i="12"/>
  <c r="L10" i="12"/>
  <c r="J11" i="12"/>
  <c r="K11" i="12"/>
  <c r="L11" i="12"/>
  <c r="J12" i="12"/>
  <c r="K12" i="12"/>
  <c r="L12" i="12"/>
  <c r="J13" i="12"/>
  <c r="K13" i="12"/>
  <c r="L13" i="12"/>
  <c r="J14" i="12"/>
  <c r="K14" i="12"/>
  <c r="L14" i="12"/>
  <c r="J15" i="12"/>
  <c r="K15" i="12"/>
  <c r="L15" i="12"/>
  <c r="J16" i="12"/>
  <c r="K16" i="12"/>
  <c r="L16" i="12"/>
  <c r="J17" i="12"/>
  <c r="K17" i="12"/>
  <c r="L17" i="12"/>
  <c r="J18" i="12"/>
  <c r="K18" i="12"/>
  <c r="L18" i="12"/>
  <c r="J19" i="12"/>
  <c r="K19" i="12"/>
  <c r="L19" i="12"/>
  <c r="J20" i="12"/>
  <c r="K20" i="12"/>
  <c r="L20" i="12"/>
  <c r="J21" i="12"/>
  <c r="K21" i="12"/>
  <c r="L21" i="12"/>
  <c r="J22" i="12"/>
  <c r="K22" i="12"/>
  <c r="L22" i="12"/>
  <c r="J23" i="12"/>
  <c r="K23" i="12"/>
  <c r="L23" i="12"/>
  <c r="J24" i="12"/>
  <c r="K24" i="12"/>
  <c r="L24" i="12"/>
  <c r="J25" i="12"/>
  <c r="K25" i="12"/>
  <c r="L25" i="12"/>
  <c r="J26" i="12"/>
  <c r="K26" i="12"/>
  <c r="L26" i="12"/>
  <c r="J27" i="12"/>
  <c r="K27" i="12"/>
  <c r="L27" i="12"/>
  <c r="J28" i="12"/>
  <c r="K28" i="12"/>
  <c r="L28" i="12"/>
  <c r="J29" i="12"/>
  <c r="K29" i="12"/>
  <c r="L29" i="12"/>
  <c r="J30" i="12"/>
  <c r="K30" i="12"/>
  <c r="L30" i="12"/>
  <c r="J31" i="12"/>
  <c r="K31" i="12"/>
  <c r="L31" i="12"/>
  <c r="J32" i="12"/>
  <c r="K32" i="12"/>
  <c r="L32" i="12"/>
  <c r="J33" i="12"/>
  <c r="K33" i="12"/>
  <c r="L33" i="12"/>
  <c r="J34" i="12"/>
  <c r="K34" i="12"/>
  <c r="L34" i="12"/>
  <c r="J35" i="12"/>
  <c r="K35" i="12"/>
  <c r="L35" i="12"/>
  <c r="J36" i="12"/>
  <c r="K36" i="12"/>
  <c r="L36" i="12"/>
  <c r="J37" i="12"/>
  <c r="K37" i="12"/>
  <c r="L37" i="12"/>
  <c r="J38" i="12"/>
  <c r="K38" i="12"/>
  <c r="L38" i="12"/>
  <c r="J39" i="12"/>
  <c r="K39" i="12"/>
  <c r="L39" i="12"/>
  <c r="J40" i="12"/>
  <c r="K40" i="12"/>
  <c r="L40" i="12"/>
  <c r="J41" i="12"/>
  <c r="K41" i="12"/>
  <c r="L41" i="12"/>
  <c r="J42" i="12"/>
  <c r="K42" i="12"/>
  <c r="L42" i="12"/>
  <c r="J43" i="12"/>
  <c r="K43" i="12"/>
  <c r="L43" i="12"/>
  <c r="J44" i="12"/>
  <c r="K44" i="12"/>
  <c r="L44" i="12"/>
  <c r="J45" i="12"/>
  <c r="K45" i="12"/>
  <c r="L45" i="12"/>
  <c r="J46" i="12"/>
  <c r="K46" i="12"/>
  <c r="L46" i="12"/>
  <c r="J47" i="12"/>
  <c r="K47" i="12"/>
  <c r="L47" i="12"/>
  <c r="J48" i="12"/>
  <c r="K48" i="12"/>
  <c r="L48" i="12"/>
  <c r="J49" i="12"/>
  <c r="K49" i="12"/>
  <c r="L49" i="12"/>
  <c r="J50" i="12"/>
  <c r="K50" i="12"/>
  <c r="L50" i="12"/>
  <c r="J51" i="12"/>
  <c r="K51" i="12"/>
  <c r="L51" i="12"/>
  <c r="J52" i="12"/>
  <c r="K52" i="12"/>
  <c r="L52" i="12"/>
  <c r="J53" i="12"/>
  <c r="K53" i="12"/>
  <c r="L53" i="12"/>
  <c r="J54" i="12"/>
  <c r="K54" i="12"/>
  <c r="L54" i="12"/>
  <c r="L5" i="12"/>
  <c r="K5" i="12"/>
  <c r="J5" i="12"/>
  <c r="J36" i="8"/>
  <c r="K36" i="8"/>
  <c r="L36" i="8"/>
  <c r="J37" i="8"/>
  <c r="K37" i="8"/>
  <c r="L37" i="8"/>
  <c r="J38" i="8"/>
  <c r="K38" i="8"/>
  <c r="L38" i="8"/>
  <c r="J39" i="8"/>
  <c r="K39" i="8"/>
  <c r="L39" i="8"/>
  <c r="J41" i="8"/>
  <c r="K41" i="8"/>
  <c r="L41" i="8"/>
  <c r="J42" i="8"/>
  <c r="K42" i="8"/>
  <c r="L42" i="8"/>
  <c r="E4" i="12"/>
  <c r="F4" i="12"/>
  <c r="G4" i="12"/>
  <c r="H4" i="12"/>
  <c r="I4" i="12"/>
  <c r="C21" i="10"/>
  <c r="D21" i="10"/>
  <c r="E21" i="10"/>
  <c r="F21" i="10"/>
  <c r="G21" i="10"/>
  <c r="K34" i="8"/>
  <c r="K35" i="8"/>
  <c r="J24" i="10"/>
  <c r="J25" i="10"/>
  <c r="J26" i="10"/>
  <c r="J27" i="10"/>
  <c r="J28" i="10"/>
  <c r="J29" i="10"/>
  <c r="J30" i="10"/>
  <c r="J31" i="10"/>
  <c r="J32" i="10"/>
  <c r="J33" i="10"/>
  <c r="J34" i="10"/>
  <c r="J23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L34" i="8"/>
  <c r="L35" i="8"/>
  <c r="J34" i="8"/>
  <c r="J35" i="8"/>
  <c r="J33" i="8"/>
  <c r="J7" i="10"/>
  <c r="H7" i="10"/>
  <c r="H14" i="23"/>
  <c r="H6" i="23"/>
  <c r="H38" i="23"/>
  <c r="H10" i="23"/>
  <c r="H39" i="23"/>
  <c r="H37" i="23"/>
  <c r="H30" i="23"/>
  <c r="H11" i="23"/>
  <c r="H13" i="23"/>
  <c r="H12" i="23"/>
  <c r="H15" i="23"/>
  <c r="H17" i="23"/>
  <c r="H18" i="23"/>
  <c r="H16" i="23"/>
  <c r="H19" i="23"/>
  <c r="H7" i="23"/>
  <c r="H40" i="23"/>
  <c r="H35" i="23"/>
  <c r="H9" i="23"/>
  <c r="H36" i="23"/>
  <c r="H33" i="23"/>
  <c r="H31" i="23"/>
  <c r="H29" i="23"/>
  <c r="H8" i="23"/>
  <c r="H34" i="23"/>
  <c r="H28" i="23"/>
  <c r="H27" i="23"/>
  <c r="I33" i="8"/>
  <c r="I22" i="10"/>
  <c r="J22" i="10"/>
</calcChain>
</file>

<file path=xl/sharedStrings.xml><?xml version="1.0" encoding="utf-8"?>
<sst xmlns="http://schemas.openxmlformats.org/spreadsheetml/2006/main" count="350" uniqueCount="271">
  <si>
    <t>INDICE GLOBAL</t>
  </si>
  <si>
    <t>12 mois</t>
  </si>
  <si>
    <t>1 mois</t>
  </si>
  <si>
    <t>3 mois</t>
  </si>
  <si>
    <t>Produits alimentaires et boissons non alcoolisées</t>
  </si>
  <si>
    <t>Santé</t>
  </si>
  <si>
    <t>Durable</t>
  </si>
  <si>
    <t>Importé</t>
  </si>
  <si>
    <t>Energie</t>
  </si>
  <si>
    <t>Primaire</t>
  </si>
  <si>
    <t>Tertiaire</t>
  </si>
  <si>
    <t>Produits alimentaires</t>
  </si>
  <si>
    <t>COORDONNEES DE L'INSD</t>
  </si>
  <si>
    <t>LES GRAPHIQUES DES PRINCIPAUX INDICATEURS</t>
  </si>
  <si>
    <t>Secondaire</t>
  </si>
  <si>
    <t xml:space="preserve">                                                                                                                              </t>
  </si>
  <si>
    <t>Local</t>
  </si>
  <si>
    <t>Semi durable</t>
  </si>
  <si>
    <t>Non durable</t>
  </si>
  <si>
    <t>Equipe de Dori: Kindo Mamadou, Togo Karim</t>
  </si>
  <si>
    <t>Adresse : Institut National de la Statistique  et de la Démographie:  Avenue Pascal Zagré, Ouaga 2000, 01 BP 374 Ouaga 01</t>
  </si>
  <si>
    <t>Riz brisé local ou importé</t>
  </si>
  <si>
    <t>Kg</t>
  </si>
  <si>
    <t>Riz importé</t>
  </si>
  <si>
    <t>Riz importé1</t>
  </si>
  <si>
    <t>Sac de 50 kg</t>
  </si>
  <si>
    <t>Riz local blanc longs grains</t>
  </si>
  <si>
    <t>Sac de 25 kg</t>
  </si>
  <si>
    <t>Maïs blanc</t>
  </si>
  <si>
    <t>Maïs blanc1</t>
  </si>
  <si>
    <t>Sac de 100 kg</t>
  </si>
  <si>
    <t>Mil (petit mil)</t>
  </si>
  <si>
    <t>Mil (petit mil)1</t>
  </si>
  <si>
    <t>Sorgho blanc</t>
  </si>
  <si>
    <t>Sorgho blanc1</t>
  </si>
  <si>
    <t>Farine de blé</t>
  </si>
  <si>
    <t>Chinchard frais</t>
  </si>
  <si>
    <t>Huile d'arachide</t>
  </si>
  <si>
    <t>Litre</t>
  </si>
  <si>
    <t>Huile de coton</t>
  </si>
  <si>
    <t>Chou vert</t>
  </si>
  <si>
    <t>Feuilles fraîches d'oseille</t>
  </si>
  <si>
    <t>Aubergine locale 'koumba'</t>
  </si>
  <si>
    <t>Gombo frais</t>
  </si>
  <si>
    <t>Tomates rondes</t>
  </si>
  <si>
    <t>Oignon frais rond</t>
  </si>
  <si>
    <t>Haricot local blanc</t>
  </si>
  <si>
    <t>Sucre importé en morceau blanc/blond</t>
  </si>
  <si>
    <t>Bois de chauffe arbre de brousse</t>
  </si>
  <si>
    <t>Charbon de bois</t>
  </si>
  <si>
    <t>Unité</t>
  </si>
  <si>
    <t>Chargement d'une bouteille de 6 kg</t>
  </si>
  <si>
    <t>Essence super</t>
  </si>
  <si>
    <t>Gaz-oil</t>
  </si>
  <si>
    <t>Indices des mois de</t>
  </si>
  <si>
    <t>Variation en %</t>
  </si>
  <si>
    <t>Libellé</t>
  </si>
  <si>
    <t>Pondé</t>
  </si>
  <si>
    <t>/1mois</t>
  </si>
  <si>
    <t>/3mois</t>
  </si>
  <si>
    <t>/12mois</t>
  </si>
  <si>
    <t>ration</t>
  </si>
  <si>
    <t>I</t>
  </si>
  <si>
    <t xml:space="preserve">           Viande</t>
  </si>
  <si>
    <t xml:space="preserve">           Poisson et fruits de mer</t>
  </si>
  <si>
    <t xml:space="preserve">           Huiles et graisses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</si>
  <si>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</si>
  <si>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</si>
  <si>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</si>
  <si>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</si>
  <si>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</si>
  <si>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</si>
  <si>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</si>
  <si>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</si>
  <si>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</si>
  <si>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</si>
  <si>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</si>
  <si>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</si>
  <si>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 xml:space="preserve">dont:   Pains et céréales    </t>
  </si>
  <si>
    <t>Tableau 2 : Évolution du niveau des prix des biens et services de consommation dans les pays de l’UEMOA (Base 100 en 2023) *</t>
  </si>
  <si>
    <t>Pays</t>
  </si>
  <si>
    <t>Indices pour les mois de</t>
  </si>
  <si>
    <t>Variations (en %) depuis</t>
  </si>
  <si>
    <t>Bénin</t>
  </si>
  <si>
    <t>Burkina-Faso</t>
  </si>
  <si>
    <t>Côte d’Ivoire</t>
  </si>
  <si>
    <t>Guinée-Bissau</t>
  </si>
  <si>
    <t>Mali</t>
  </si>
  <si>
    <t>Niger</t>
  </si>
  <si>
    <t>Sénégal</t>
  </si>
  <si>
    <t>Togo</t>
  </si>
  <si>
    <r>
      <t>UEMOA</t>
    </r>
    <r>
      <rPr>
        <b/>
        <vertAlign val="superscript"/>
        <sz val="10"/>
        <color indexed="8"/>
        <rFont val="Times New Roman"/>
        <family val="1"/>
      </rPr>
      <t>#</t>
    </r>
  </si>
  <si>
    <t xml:space="preserve">Source : INSD </t>
  </si>
  <si>
    <t>Tableau 3 : Évolution des indices des nomenclatures secondaires au niveau national</t>
  </si>
  <si>
    <t>Pondération</t>
  </si>
  <si>
    <t>Global</t>
  </si>
  <si>
    <t>produits frais</t>
  </si>
  <si>
    <t>Hors Energie et produits frais</t>
  </si>
  <si>
    <t>Service</t>
  </si>
  <si>
    <t>Origine UEMOA</t>
  </si>
  <si>
    <t>Origine Hors UEMOA</t>
  </si>
  <si>
    <t>PRODUITS</t>
  </si>
  <si>
    <t>Unités</t>
  </si>
  <si>
    <t>Viande de bœuf avec os</t>
  </si>
  <si>
    <t>Viande fraîche de mouton avec os</t>
  </si>
  <si>
    <t>Carpe fraîche</t>
  </si>
  <si>
    <t>Tableau 5 : Évolution des indices nationaux suivant les groupes de la NCOA-IHPC</t>
  </si>
  <si>
    <t>Variation (%) depuis</t>
  </si>
  <si>
    <t>PRODUITS ALIMENTAIRES</t>
  </si>
  <si>
    <t>BOISSONS NON ALCOOLISÉES</t>
  </si>
  <si>
    <t>SERVICES DE TRANSFORMATION D'ALIMENTS ET DE BOISSONS NON ALCOOLISÉES</t>
  </si>
  <si>
    <t>BOISSONS ALCOOLISÉES</t>
  </si>
  <si>
    <t>TABAC</t>
  </si>
  <si>
    <t>STUPÉFIANTS</t>
  </si>
  <si>
    <t>VÊTEMENTS</t>
  </si>
  <si>
    <t>CHAUSSURES</t>
  </si>
  <si>
    <t>LOCATIONS RÉELLES POUR LE LOGEMENT</t>
  </si>
  <si>
    <t>ENTRETIEN, RÉPARATION ET SÉCURITÉ DU LOGEMENT</t>
  </si>
  <si>
    <t>ALIMENTATION EN EAU ET SERVICES DIVERS RELATIFS AU LOGEMENT</t>
  </si>
  <si>
    <t>ÉLECTRICITÉ, GAZ ET AUTRES COMBUSTIBLES</t>
  </si>
  <si>
    <t>MEUBLES, ARTICLES D'AMEUBLEMENT ET AUTRES REVETEMENTS DE SOL</t>
  </si>
  <si>
    <t>TEXTILES MÉNAGERS</t>
  </si>
  <si>
    <t>APPAREILS MÉNAGERS</t>
  </si>
  <si>
    <t>VERRERIE VAISSELLE ET USTENSILES DE MÉNAGE</t>
  </si>
  <si>
    <t>OUTILS ET ÉQUIPEMENT POUR LA MAISON ET LE JARDIN</t>
  </si>
  <si>
    <t>BIENS ET SERVICES POUR L'ENTRETIEN COURANT DU MÉNAGE</t>
  </si>
  <si>
    <t>MÉDICAMENTS ET PRODUITS DE SANTÉ</t>
  </si>
  <si>
    <t>SERVICES DE SOINS EXTERNES</t>
  </si>
  <si>
    <t>SERVICES DE SOINS HOSPITALIERS</t>
  </si>
  <si>
    <t>AUTRES SERVICES DE SANTÉ</t>
  </si>
  <si>
    <t>ACHAT DE VÉHICULES</t>
  </si>
  <si>
    <t>FONCTIONNEMENT DES ÉQUIPEMENTS DE TRANSPORT PERSONNEL</t>
  </si>
  <si>
    <t>SERVICES DE TRANSPORT DE PASSAGERS</t>
  </si>
  <si>
    <t>SERVICES DE TRANSPORT DE MARCHANDISES</t>
  </si>
  <si>
    <t>ÉQUIPEMENT D'INFORMATION ET DE COMMUNICATION</t>
  </si>
  <si>
    <t>LOGICIELS HORS JEUX</t>
  </si>
  <si>
    <t>SERVICES D'INFORMATION ET DE COMMUNICATION</t>
  </si>
  <si>
    <t>ARTICLES DE LOISIRS DURABLES</t>
  </si>
  <si>
    <t>AUTRES BIENS DE LOISIRS</t>
  </si>
  <si>
    <t>JARDINS ET ANIMAUX</t>
  </si>
  <si>
    <t>SERVICES DE LOISIRS</t>
  </si>
  <si>
    <t>BIENS CULTURELS</t>
  </si>
  <si>
    <t>SERVICES CULTURELS</t>
  </si>
  <si>
    <t>JOURNAUX, LIVRES ET PAPETERIE</t>
  </si>
  <si>
    <t>VOYAGES À FORFAIT</t>
  </si>
  <si>
    <t>PETITE ENFANCE ET ENSEIGNEMENT PRIMAIRE</t>
  </si>
  <si>
    <t>ENSEIGNEMENT SECONDAIRE</t>
  </si>
  <si>
    <t>ENSEIGNEMENT POSTSECONDAIRE NON SUPÉRIEUR</t>
  </si>
  <si>
    <t>ENSEIGNEMENT TERTIAIRE</t>
  </si>
  <si>
    <t>ENSEIGNEMENT NON DÉFINIE PAR NIVEAU</t>
  </si>
  <si>
    <t>SERVICES DE SERVICE DE NOURRITURE ET DE BOISSONS</t>
  </si>
  <si>
    <t>SERVICES D'HÉBERGEMENT</t>
  </si>
  <si>
    <t>ASSURANCE</t>
  </si>
  <si>
    <t>SERVICES FINANCIERS</t>
  </si>
  <si>
    <t>BIENS ET SERVICES POUR SOINS PERSONNELS</t>
  </si>
  <si>
    <t>EFFETS PERSONNELS NCA</t>
  </si>
  <si>
    <t>PROTECTION SOCIALE</t>
  </si>
  <si>
    <t>AUTRES SERVICES</t>
  </si>
  <si>
    <t>/12 mois</t>
  </si>
  <si>
    <t xml:space="preserve">           Tubercules et     plantains</t>
  </si>
  <si>
    <t>Sac de 25 Kg</t>
  </si>
  <si>
    <t>Equipe de Koudougou: TAMBOURA Adama et NABAYAOGO Issoufou</t>
  </si>
  <si>
    <t>Equipe de Manga: ADIANABA Christian et BAMOGO Adama</t>
  </si>
  <si>
    <t>Equipe de Kaya: ILBOUDO K Regis et BAMOGO Mariam ; Equipe de Ziniaré: OUATTARA Maténé et ZONO Bibata</t>
  </si>
  <si>
    <t>Equipe de Tenkodogo: PASGO Issoufou et SEBGO Hyacinthe</t>
  </si>
  <si>
    <t>Equipe de Banfora: TRAORE Losanga et SOMA/OUATTARA Assata</t>
  </si>
  <si>
    <t>Equipe de Fada: Sanfo Hamado, THIOMBIANO Yempabou Arsène</t>
  </si>
  <si>
    <t xml:space="preserve">          Légumes en fruits frais ou refrigéré </t>
  </si>
  <si>
    <t xml:space="preserve">Rédacteur en chef: Sibi GUISSOU </t>
  </si>
  <si>
    <t>Chargement d'une bouteille de 12,5kg</t>
  </si>
  <si>
    <t>Contribution mensuellle en point de %</t>
  </si>
  <si>
    <t>Boissons alcoolisées, tabac et stupéfiants</t>
  </si>
  <si>
    <t>Vêtements et chaussures</t>
  </si>
  <si>
    <t>Logement, eau, électricité, gaz et autres combustibles</t>
  </si>
  <si>
    <t>Ameublement, équipement ménager et entretien courant du ménage</t>
  </si>
  <si>
    <t>Transport</t>
  </si>
  <si>
    <t>Information et communication</t>
  </si>
  <si>
    <t>Loisirs, sport et culture</t>
  </si>
  <si>
    <t>Services d'enseignement</t>
  </si>
  <si>
    <t>Restaurants et services d'hébergement</t>
  </si>
  <si>
    <t>Assurances et services financiers</t>
  </si>
  <si>
    <t>Soins personnels, protection sociale et biens divers</t>
  </si>
  <si>
    <t>0101</t>
  </si>
  <si>
    <t>0102</t>
  </si>
  <si>
    <t>0103</t>
  </si>
  <si>
    <t>0201</t>
  </si>
  <si>
    <t>0203</t>
  </si>
  <si>
    <t>0204</t>
  </si>
  <si>
    <t>0301</t>
  </si>
  <si>
    <t>0302</t>
  </si>
  <si>
    <t>0401</t>
  </si>
  <si>
    <t>0403</t>
  </si>
  <si>
    <t>0404</t>
  </si>
  <si>
    <t>0405</t>
  </si>
  <si>
    <t>0501</t>
  </si>
  <si>
    <t>0502</t>
  </si>
  <si>
    <t>0503</t>
  </si>
  <si>
    <t>0504</t>
  </si>
  <si>
    <t>0505</t>
  </si>
  <si>
    <t>0506</t>
  </si>
  <si>
    <t>0601</t>
  </si>
  <si>
    <t>0602</t>
  </si>
  <si>
    <t>0603</t>
  </si>
  <si>
    <t>0604</t>
  </si>
  <si>
    <t>0701</t>
  </si>
  <si>
    <t>0702</t>
  </si>
  <si>
    <t>0703</t>
  </si>
  <si>
    <t>0704</t>
  </si>
  <si>
    <t>0801</t>
  </si>
  <si>
    <t>0802</t>
  </si>
  <si>
    <t>0803</t>
  </si>
  <si>
    <t>0901</t>
  </si>
  <si>
    <t>0902</t>
  </si>
  <si>
    <t>0903</t>
  </si>
  <si>
    <t>0904</t>
  </si>
  <si>
    <t>0905</t>
  </si>
  <si>
    <t>0906</t>
  </si>
  <si>
    <t>0907</t>
  </si>
  <si>
    <t>0908</t>
  </si>
  <si>
    <t>1001</t>
  </si>
  <si>
    <t>1002</t>
  </si>
  <si>
    <t>1003</t>
  </si>
  <si>
    <t>1004</t>
  </si>
  <si>
    <t>1005</t>
  </si>
  <si>
    <t>1101</t>
  </si>
  <si>
    <t>1102</t>
  </si>
  <si>
    <t>1201</t>
  </si>
  <si>
    <t>1202</t>
  </si>
  <si>
    <t>1301</t>
  </si>
  <si>
    <t>1302</t>
  </si>
  <si>
    <t>1303</t>
  </si>
  <si>
    <t>1309</t>
  </si>
  <si>
    <t>NB: nd pour donnée non disponible</t>
  </si>
  <si>
    <t xml:space="preserve">           Directeur de la publication : Toubou RIPAMA</t>
  </si>
  <si>
    <t xml:space="preserve">          Sel, épices, sauces et               produits alimentaires n,d,a,</t>
  </si>
  <si>
    <t xml:space="preserve">           Tél : (226) 25 49 85 00   E-mail : insdbf@insd,bf Site web: www,insd,bf</t>
  </si>
  <si>
    <t>Pour toute information complémentaire, bien vouloir s'adresser au service des prix à la consommation, Direction de l'Administration et des Finances, tél, (226) 25 49 85 00, email : insdbf@insd,bf</t>
  </si>
  <si>
    <t>TABLEAU 6 : EVOLUTION DES INDICES DANS LES DEUX PLUS GRANDES REGIONS DU BURKINA FASO</t>
  </si>
  <si>
    <t xml:space="preserve">           Rédacteurs : Paul TIENDREBEOGO, KY Kankou Fatima Imelda KY, KABORE Aboudouramane</t>
  </si>
  <si>
    <t>(*) Les relevés des prix sont effectués sur l’ensemble du territoire de chaque Etat</t>
  </si>
  <si>
    <t>Equipe centrale : YAMEOGO Cyrus, Boukary TARNAGDA, YONLI Prosper,  ILBOUDO Yéro Jérome</t>
  </si>
  <si>
    <t>Graphique 1 : Variation en glissement annuel de l’IHPC (2024, 2025, 2026)</t>
  </si>
  <si>
    <t>Graphique 3 : Variation mensuelle de l’IHPC (2024,2025,2026)</t>
  </si>
  <si>
    <t>Graphique 4: Variation en glissement annuel de l'inflation sous jacente (2024, 2025,2026) (Indice hors énergie et produits frais)</t>
  </si>
  <si>
    <t>Graphique 5 : Variation en glissmement annuel de l’indice des produits alimentaires (2024, 2025, 2026)</t>
  </si>
  <si>
    <t>Indice Burkina - Faso, Mali et Niger</t>
  </si>
  <si>
    <t>Equipe de Ouahigouya:Hien Sanibouor, SOME Auguste</t>
  </si>
  <si>
    <r>
      <t xml:space="preserve">KADIOGO </t>
    </r>
    <r>
      <rPr>
        <b/>
        <sz val="7"/>
        <color indexed="8"/>
        <rFont val="Times New Roman"/>
        <family val="1"/>
      </rPr>
      <t>(</t>
    </r>
    <r>
      <rPr>
        <sz val="7"/>
        <color indexed="8"/>
        <rFont val="Times New Roman"/>
        <family val="1"/>
      </rPr>
      <t>Centre)</t>
    </r>
  </si>
  <si>
    <r>
      <t xml:space="preserve">GUIRIKO
</t>
    </r>
    <r>
      <rPr>
        <sz val="7"/>
        <color indexed="8"/>
        <rFont val="Times New Roman"/>
        <family val="1"/>
      </rPr>
      <t>(Hauts bassins)</t>
    </r>
  </si>
  <si>
    <r>
      <t xml:space="preserve">GOULMOU
</t>
    </r>
    <r>
      <rPr>
        <sz val="7"/>
        <color indexed="8"/>
        <rFont val="Times New Roman"/>
        <family val="1"/>
      </rPr>
      <t>(Est)</t>
    </r>
  </si>
  <si>
    <r>
      <t xml:space="preserve">YAADGA
</t>
    </r>
    <r>
      <rPr>
        <sz val="7"/>
        <color indexed="8"/>
        <rFont val="Times New Roman"/>
        <family val="1"/>
      </rPr>
      <t>(Nord)</t>
    </r>
  </si>
  <si>
    <r>
      <t xml:space="preserve">LIPTAKO 
</t>
    </r>
    <r>
      <rPr>
        <sz val="7"/>
        <color indexed="8"/>
        <rFont val="Times New Roman"/>
        <family val="1"/>
      </rPr>
      <t>(Sahel)</t>
    </r>
  </si>
  <si>
    <r>
      <t xml:space="preserve">KUILSE
</t>
    </r>
    <r>
      <rPr>
        <sz val="7"/>
        <color indexed="8"/>
        <rFont val="Times New Roman"/>
        <family val="1"/>
      </rPr>
      <t>(Centre-Nord)</t>
    </r>
  </si>
  <si>
    <r>
      <t xml:space="preserve">OUBRI
</t>
    </r>
    <r>
      <rPr>
        <sz val="7"/>
        <color indexed="8"/>
        <rFont val="Times New Roman"/>
        <family val="1"/>
      </rPr>
      <t>(Plateau Central)</t>
    </r>
  </si>
  <si>
    <r>
      <t xml:space="preserve">NAKAMBE
</t>
    </r>
    <r>
      <rPr>
        <sz val="7"/>
        <color indexed="8"/>
        <rFont val="Times New Roman"/>
        <family val="1"/>
      </rPr>
      <t>(Centre-Est)</t>
    </r>
  </si>
  <si>
    <r>
      <t xml:space="preserve">NAZINON
</t>
    </r>
    <r>
      <rPr>
        <sz val="7"/>
        <color indexed="8"/>
        <rFont val="Times New Roman"/>
        <family val="1"/>
      </rPr>
      <t>(Centre-Sud)</t>
    </r>
  </si>
  <si>
    <r>
      <t>NANDO (</t>
    </r>
    <r>
      <rPr>
        <sz val="7"/>
        <color indexed="8"/>
        <rFont val="Times New Roman"/>
        <family val="1"/>
      </rPr>
      <t>Centre-Ouest)</t>
    </r>
  </si>
  <si>
    <r>
      <t xml:space="preserve">BANKUI
</t>
    </r>
    <r>
      <rPr>
        <sz val="7"/>
        <color indexed="8"/>
        <rFont val="Times New Roman"/>
        <family val="1"/>
      </rPr>
      <t>(Boucle du Mouhoun)</t>
    </r>
  </si>
  <si>
    <r>
      <t xml:space="preserve">TANNOUNYAN
</t>
    </r>
    <r>
      <rPr>
        <sz val="7"/>
        <color indexed="8"/>
        <rFont val="Times New Roman"/>
        <family val="1"/>
      </rPr>
      <t>(Cascades)</t>
    </r>
  </si>
  <si>
    <r>
      <t xml:space="preserve">DJORO 
</t>
    </r>
    <r>
      <rPr>
        <sz val="7"/>
        <color indexed="8"/>
        <rFont val="Times New Roman"/>
        <family val="1"/>
      </rPr>
      <t>(Sud-Ouest)</t>
    </r>
  </si>
  <si>
    <t>Equipe de Gaoua: CESSOUMA Prudence et YAMEOGO Koudegma Jérémie</t>
  </si>
  <si>
    <t>Equipe de Bobo: Bengaly Labassé, Koutou Ousmane, COULIBALY Hamidou, ZANGO Aimé</t>
  </si>
  <si>
    <t>TIENDREBEOGO Samira, YO Bebou Karim, GOUNABOU Nabaré Samuel, GUELBEOGO Pascal</t>
  </si>
  <si>
    <t>Equipe de Dédougou: DIANDA Zakaria et GUENDA Pousga</t>
  </si>
  <si>
    <t>Tableau 1 : Indice National Harmonisé des Prix à la Consommation de mai 2026 (Base 100 en 2023)</t>
  </si>
  <si>
    <t>Graphique 2 : Variation en glissement de l’indice des divisions d'avril et mai 2026</t>
  </si>
  <si>
    <t>Source : INSD, mai 2026</t>
  </si>
  <si>
    <t>Tableau 4 : Prix moyens de quelques produits essentiels au niveau régional en mai 2026</t>
  </si>
  <si>
    <t>Source : INSD</t>
  </si>
  <si>
    <t>A, REGION DU KADIOGO</t>
  </si>
  <si>
    <t>B, REGION DU GUIRIKO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</si>
</sst>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3" formatCode="_-* #,##0.00\ _€_-;\-* #,##0.00\ _€_-;_-* &quot;-&quot;??\ _€_-;_-@_-"/>
    <numFmt numFmtId="174" formatCode="0.0"/>
    <numFmt numFmtId="177" formatCode="_-* #,##0.00\ [$€]_-;\-* #,##0.00\ [$€]_-;_-* &quot;-&quot;??\ [$€]_-;_-@_-"/>
    <numFmt numFmtId="189" formatCode="_-* #,##0.00\ [$€-1]_-;\-* #,##0.00\ [$€-1]_-;_-* &quot;-&quot;??\ [$€-1]_-"/>
  </numFmts>
  <fonts count="7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i/>
      <sz val="12"/>
      <name val="Cambria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u/>
      <sz val="9"/>
      <name val="Times New Roman"/>
      <family val="1"/>
    </font>
    <font>
      <u/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i/>
      <u/>
      <sz val="12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MS Sans Serif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rgb="FFC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4"/>
      <color rgb="FF595959"/>
      <name val="Arial"/>
      <family val="2"/>
    </font>
    <font>
      <i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B0F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B0F0"/>
      <name val="Times New Roman"/>
      <family val="1"/>
    </font>
    <font>
      <b/>
      <i/>
      <sz val="12"/>
      <name val="Cambria"/>
      <family val="1"/>
      <scheme val="major"/>
    </font>
    <font>
      <b/>
      <sz val="10"/>
      <color rgb="FF00B0F0"/>
      <name val="Times New Roman"/>
      <family val="1"/>
    </font>
    <font>
      <b/>
      <sz val="14"/>
      <color rgb="FF00B0F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530">
    <xf numFmtId="0" fontId="0" fillId="0" borderId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0" applyNumberFormat="0" applyBorder="0" applyAlignment="0" applyProtection="0"/>
    <xf numFmtId="0" fontId="35" fillId="16" borderId="0" applyNumberFormat="0" applyBorder="0" applyAlignment="0" applyProtection="0"/>
    <xf numFmtId="0" fontId="36" fillId="17" borderId="0" applyNumberFormat="0" applyBorder="0" applyAlignment="0" applyProtection="0"/>
    <xf numFmtId="0" fontId="35" fillId="17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9" borderId="0" applyNumberFormat="0" applyBorder="0" applyAlignment="0" applyProtection="0"/>
    <xf numFmtId="0" fontId="35" fillId="19" borderId="0" applyNumberFormat="0" applyBorder="0" applyAlignment="0" applyProtection="0"/>
    <xf numFmtId="0" fontId="36" fillId="20" borderId="0" applyNumberFormat="0" applyBorder="0" applyAlignment="0" applyProtection="0"/>
    <xf numFmtId="0" fontId="35" fillId="20" borderId="0" applyNumberFormat="0" applyBorder="0" applyAlignment="0" applyProtection="0"/>
    <xf numFmtId="0" fontId="36" fillId="21" borderId="0" applyNumberFormat="0" applyBorder="0" applyAlignment="0" applyProtection="0"/>
    <xf numFmtId="0" fontId="35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28" borderId="32" applyNumberFormat="0" applyAlignment="0" applyProtection="0"/>
    <xf numFmtId="0" fontId="39" fillId="0" borderId="33" applyNumberFormat="0" applyFill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35" fillId="29" borderId="34" applyNumberFormat="0" applyFont="0" applyAlignment="0" applyProtection="0"/>
    <xf numFmtId="0" fontId="40" fillId="30" borderId="32" applyNumberFormat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41" fillId="31" borderId="0" applyNumberFormat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2" fillId="32" borderId="0" applyNumberFormat="0" applyBorder="0" applyAlignment="0" applyProtection="0"/>
    <xf numFmtId="0" fontId="43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5" fillId="29" borderId="34" applyNumberFormat="0" applyFont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33" borderId="0" applyNumberFormat="0" applyBorder="0" applyAlignment="0" applyProtection="0"/>
    <xf numFmtId="0" fontId="46" fillId="28" borderId="35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36" applyNumberFormat="0" applyFill="0" applyAlignment="0" applyProtection="0"/>
    <xf numFmtId="0" fontId="51" fillId="0" borderId="37" applyNumberFormat="0" applyFill="0" applyAlignment="0" applyProtection="0"/>
    <xf numFmtId="0" fontId="52" fillId="0" borderId="3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39" applyNumberFormat="0" applyFill="0" applyAlignment="0" applyProtection="0"/>
    <xf numFmtId="0" fontId="54" fillId="34" borderId="40" applyNumberFormat="0" applyAlignment="0" applyProtection="0"/>
  </cellStyleXfs>
  <cellXfs count="255">
    <xf numFmtId="0" fontId="0" fillId="0" borderId="0" xfId="0"/>
    <xf numFmtId="0" fontId="0" fillId="0" borderId="0" xfId="0" applyFill="1"/>
    <xf numFmtId="0" fontId="9" fillId="0" borderId="0" xfId="0" applyFont="1"/>
    <xf numFmtId="0" fontId="9" fillId="0" borderId="0" xfId="0" applyFont="1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55" fillId="2" borderId="0" xfId="0" applyFont="1" applyFill="1"/>
    <xf numFmtId="0" fontId="55" fillId="2" borderId="0" xfId="461" applyFont="1" applyFill="1"/>
    <xf numFmtId="0" fontId="55" fillId="2" borderId="0" xfId="461" applyFont="1" applyFill="1" applyAlignment="1"/>
    <xf numFmtId="0" fontId="55" fillId="35" borderId="0" xfId="461" applyFont="1" applyFill="1"/>
    <xf numFmtId="0" fontId="55" fillId="2" borderId="0" xfId="461" applyFont="1" applyFill="1" applyAlignment="1">
      <alignment horizontal="left" vertical="top"/>
    </xf>
    <xf numFmtId="0" fontId="56" fillId="0" borderId="0" xfId="0" applyFont="1" applyFill="1" applyAlignment="1"/>
    <xf numFmtId="0" fontId="2" fillId="0" borderId="0" xfId="0" applyFont="1" applyFill="1"/>
    <xf numFmtId="0" fontId="57" fillId="0" borderId="0" xfId="0" applyFont="1" applyFill="1" applyAlignment="1">
      <alignment vertical="center" wrapText="1"/>
    </xf>
    <xf numFmtId="0" fontId="56" fillId="0" borderId="0" xfId="0" applyFont="1" applyFill="1" applyAlignment="1">
      <alignment horizontal="center"/>
    </xf>
    <xf numFmtId="174" fontId="9" fillId="0" borderId="0" xfId="0" applyNumberFormat="1" applyFont="1" applyFill="1"/>
    <xf numFmtId="0" fontId="12" fillId="0" borderId="0" xfId="0" quotePrefix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horizontal="center"/>
    </xf>
    <xf numFmtId="0" fontId="12" fillId="0" borderId="0" xfId="0" applyFont="1" applyFill="1"/>
    <xf numFmtId="0" fontId="15" fillId="0" borderId="0" xfId="0" applyFont="1" applyFill="1" applyAlignment="1">
      <alignment horizontal="justify"/>
    </xf>
    <xf numFmtId="0" fontId="16" fillId="0" borderId="0" xfId="0" applyFont="1" applyFill="1" applyAlignment="1">
      <alignment horizontal="justify"/>
    </xf>
    <xf numFmtId="0" fontId="13" fillId="0" borderId="0" xfId="0" applyFont="1" applyFill="1" applyBorder="1"/>
    <xf numFmtId="17" fontId="58" fillId="0" borderId="0" xfId="0" applyNumberFormat="1" applyFont="1" applyFill="1"/>
    <xf numFmtId="17" fontId="13" fillId="0" borderId="0" xfId="0" applyNumberFormat="1" applyFont="1" applyFill="1"/>
    <xf numFmtId="0" fontId="17" fillId="0" borderId="0" xfId="0" applyFont="1" applyFill="1" applyBorder="1"/>
    <xf numFmtId="174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Alignment="1">
      <alignment horizontal="center"/>
    </xf>
    <xf numFmtId="0" fontId="59" fillId="0" borderId="1" xfId="0" applyFont="1" applyBorder="1" applyAlignment="1">
      <alignment vertical="center"/>
    </xf>
    <xf numFmtId="0" fontId="59" fillId="0" borderId="2" xfId="0" applyFont="1" applyBorder="1" applyAlignment="1">
      <alignment vertical="center"/>
    </xf>
    <xf numFmtId="0" fontId="60" fillId="0" borderId="2" xfId="0" applyFont="1" applyBorder="1" applyAlignment="1">
      <alignment horizontal="center" vertical="center"/>
    </xf>
    <xf numFmtId="0" fontId="60" fillId="36" borderId="3" xfId="0" applyFont="1" applyFill="1" applyBorder="1" applyAlignment="1">
      <alignment horizontal="center" vertical="center"/>
    </xf>
    <xf numFmtId="0" fontId="60" fillId="36" borderId="4" xfId="0" applyFont="1" applyFill="1" applyBorder="1" applyAlignment="1">
      <alignment horizontal="center" vertical="center"/>
    </xf>
    <xf numFmtId="0" fontId="59" fillId="0" borderId="5" xfId="0" applyFont="1" applyBorder="1" applyAlignment="1">
      <alignment vertical="center"/>
    </xf>
    <xf numFmtId="3" fontId="60" fillId="36" borderId="4" xfId="0" applyNumberFormat="1" applyFont="1" applyFill="1" applyBorder="1" applyAlignment="1">
      <alignment horizontal="right" vertical="center"/>
    </xf>
    <xf numFmtId="0" fontId="60" fillId="0" borderId="5" xfId="0" applyFont="1" applyBorder="1" applyAlignment="1">
      <alignment horizontal="center" vertical="center"/>
    </xf>
    <xf numFmtId="0" fontId="60" fillId="0" borderId="4" xfId="0" applyFont="1" applyBorder="1" applyAlignment="1">
      <alignment vertical="center" wrapText="1"/>
    </xf>
    <xf numFmtId="3" fontId="59" fillId="36" borderId="4" xfId="0" applyNumberFormat="1" applyFont="1" applyFill="1" applyBorder="1" applyAlignment="1">
      <alignment horizontal="right" vertical="center"/>
    </xf>
    <xf numFmtId="0" fontId="8" fillId="0" borderId="0" xfId="0" applyFont="1" applyFill="1" applyAlignment="1"/>
    <xf numFmtId="0" fontId="18" fillId="2" borderId="0" xfId="0" applyFont="1" applyFill="1"/>
    <xf numFmtId="0" fontId="18" fillId="35" borderId="0" xfId="0" applyFont="1" applyFill="1"/>
    <xf numFmtId="0" fontId="18" fillId="35" borderId="0" xfId="461" applyFont="1" applyFill="1"/>
    <xf numFmtId="0" fontId="18" fillId="2" borderId="0" xfId="461" applyFont="1" applyFill="1"/>
    <xf numFmtId="174" fontId="60" fillId="36" borderId="4" xfId="0" applyNumberFormat="1" applyFont="1" applyFill="1" applyBorder="1" applyAlignment="1">
      <alignment horizontal="right" vertical="center"/>
    </xf>
    <xf numFmtId="174" fontId="60" fillId="0" borderId="4" xfId="0" applyNumberFormat="1" applyFont="1" applyBorder="1" applyAlignment="1">
      <alignment horizontal="right" vertical="center"/>
    </xf>
    <xf numFmtId="174" fontId="59" fillId="0" borderId="4" xfId="0" applyNumberFormat="1" applyFont="1" applyBorder="1" applyAlignment="1">
      <alignment horizontal="right" vertical="center" wrapText="1"/>
    </xf>
    <xf numFmtId="174" fontId="59" fillId="36" borderId="4" xfId="0" applyNumberFormat="1" applyFont="1" applyFill="1" applyBorder="1" applyAlignment="1">
      <alignment horizontal="right" vertical="center" wrapText="1"/>
    </xf>
    <xf numFmtId="174" fontId="60" fillId="36" borderId="5" xfId="0" applyNumberFormat="1" applyFont="1" applyFill="1" applyBorder="1" applyAlignment="1">
      <alignment horizontal="right" vertical="center"/>
    </xf>
    <xf numFmtId="174" fontId="59" fillId="0" borderId="4" xfId="0" applyNumberFormat="1" applyFont="1" applyBorder="1" applyAlignment="1">
      <alignment horizontal="right" vertical="center"/>
    </xf>
    <xf numFmtId="0" fontId="57" fillId="0" borderId="0" xfId="0" applyFont="1" applyFill="1" applyAlignment="1">
      <alignment vertical="center"/>
    </xf>
    <xf numFmtId="0" fontId="60" fillId="36" borderId="4" xfId="0" applyFont="1" applyFill="1" applyBorder="1" applyAlignment="1">
      <alignment vertical="center" wrapText="1"/>
    </xf>
    <xf numFmtId="174" fontId="59" fillId="0" borderId="0" xfId="0" applyNumberFormat="1" applyFont="1" applyFill="1" applyBorder="1" applyAlignment="1">
      <alignment horizontal="right" vertical="center" wrapText="1"/>
    </xf>
    <xf numFmtId="0" fontId="61" fillId="0" borderId="0" xfId="437" applyFont="1" applyFill="1" applyAlignment="1">
      <alignment wrapText="1"/>
    </xf>
    <xf numFmtId="0" fontId="62" fillId="0" borderId="0" xfId="0" applyFont="1" applyAlignment="1">
      <alignment horizontal="left" vertical="center" readingOrder="1"/>
    </xf>
    <xf numFmtId="174" fontId="59" fillId="0" borderId="4" xfId="0" applyNumberFormat="1" applyFont="1" applyFill="1" applyBorder="1" applyAlignment="1">
      <alignment horizontal="right" vertical="center"/>
    </xf>
    <xf numFmtId="0" fontId="23" fillId="0" borderId="0" xfId="0" applyFont="1" applyFill="1"/>
    <xf numFmtId="0" fontId="20" fillId="0" borderId="0" xfId="0" applyFont="1" applyFill="1" applyAlignment="1"/>
    <xf numFmtId="0" fontId="24" fillId="0" borderId="0" xfId="0" applyFont="1" applyFill="1"/>
    <xf numFmtId="0" fontId="25" fillId="0" borderId="0" xfId="0" applyFont="1" applyFill="1" applyAlignment="1"/>
    <xf numFmtId="0" fontId="23" fillId="0" borderId="0" xfId="0" applyFont="1" applyAlignment="1">
      <alignment horizontal="left" vertical="center" readingOrder="1"/>
    </xf>
    <xf numFmtId="0" fontId="63" fillId="0" borderId="4" xfId="0" applyFont="1" applyFill="1" applyBorder="1" applyAlignment="1">
      <alignment vertical="center" wrapText="1"/>
    </xf>
    <xf numFmtId="0" fontId="1" fillId="0" borderId="0" xfId="369"/>
    <xf numFmtId="0" fontId="4" fillId="0" borderId="0" xfId="369" applyFont="1"/>
    <xf numFmtId="3" fontId="0" fillId="0" borderId="0" xfId="0" applyNumberFormat="1" applyFill="1"/>
    <xf numFmtId="3" fontId="13" fillId="0" borderId="0" xfId="0" applyNumberFormat="1" applyFont="1" applyFill="1"/>
    <xf numFmtId="174" fontId="60" fillId="36" borderId="4" xfId="0" applyNumberFormat="1" applyFont="1" applyFill="1" applyBorder="1" applyAlignment="1">
      <alignment horizontal="right" vertical="center" wrapText="1"/>
    </xf>
    <xf numFmtId="0" fontId="60" fillId="0" borderId="6" xfId="0" applyFont="1" applyBorder="1" applyAlignment="1">
      <alignment horizontal="center" vertical="center"/>
    </xf>
    <xf numFmtId="3" fontId="60" fillId="36" borderId="7" xfId="0" applyNumberFormat="1" applyFont="1" applyFill="1" applyBorder="1" applyAlignment="1">
      <alignment horizontal="right" vertical="center"/>
    </xf>
    <xf numFmtId="3" fontId="60" fillId="36" borderId="3" xfId="0" applyNumberFormat="1" applyFont="1" applyFill="1" applyBorder="1" applyAlignment="1">
      <alignment horizontal="right" vertical="center"/>
    </xf>
    <xf numFmtId="3" fontId="60" fillId="36" borderId="8" xfId="0" applyNumberFormat="1" applyFont="1" applyFill="1" applyBorder="1" applyAlignment="1">
      <alignment horizontal="right" vertical="center"/>
    </xf>
    <xf numFmtId="0" fontId="59" fillId="0" borderId="4" xfId="0" applyFont="1" applyBorder="1" applyAlignment="1">
      <alignment vertical="center" wrapText="1"/>
    </xf>
    <xf numFmtId="0" fontId="60" fillId="0" borderId="7" xfId="0" applyFont="1" applyBorder="1" applyAlignment="1">
      <alignment vertical="center" wrapText="1"/>
    </xf>
    <xf numFmtId="0" fontId="7" fillId="0" borderId="8" xfId="0" applyFont="1" applyFill="1" applyBorder="1"/>
    <xf numFmtId="174" fontId="59" fillId="3" borderId="4" xfId="0" applyNumberFormat="1" applyFont="1" applyFill="1" applyBorder="1" applyAlignment="1">
      <alignment horizontal="right" vertical="center" wrapText="1"/>
    </xf>
    <xf numFmtId="0" fontId="7" fillId="35" borderId="0" xfId="0" applyFont="1" applyFill="1"/>
    <xf numFmtId="0" fontId="55" fillId="0" borderId="0" xfId="461" applyFont="1" applyFill="1"/>
    <xf numFmtId="0" fontId="55" fillId="0" borderId="0" xfId="0" applyFont="1" applyFill="1"/>
    <xf numFmtId="174" fontId="64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/>
    <xf numFmtId="0" fontId="65" fillId="0" borderId="0" xfId="0" applyFont="1"/>
    <xf numFmtId="0" fontId="66" fillId="0" borderId="8" xfId="0" applyFont="1" applyBorder="1" applyAlignment="1">
      <alignment vertical="center"/>
    </xf>
    <xf numFmtId="0" fontId="66" fillId="0" borderId="6" xfId="0" applyFont="1" applyBorder="1" applyAlignment="1">
      <alignment vertical="center"/>
    </xf>
    <xf numFmtId="0" fontId="66" fillId="0" borderId="2" xfId="0" applyFont="1" applyBorder="1" applyAlignment="1">
      <alignment vertical="center"/>
    </xf>
    <xf numFmtId="0" fontId="67" fillId="0" borderId="4" xfId="0" applyFont="1" applyBorder="1" applyAlignment="1">
      <alignment horizontal="center" vertical="center" wrapText="1"/>
    </xf>
    <xf numFmtId="17" fontId="67" fillId="0" borderId="4" xfId="0" applyNumberFormat="1" applyFont="1" applyBorder="1" applyAlignment="1">
      <alignment horizontal="right" vertical="center" wrapText="1"/>
    </xf>
    <xf numFmtId="17" fontId="67" fillId="0" borderId="4" xfId="0" applyNumberFormat="1" applyFont="1" applyBorder="1" applyAlignment="1">
      <alignment horizontal="right" vertical="center"/>
    </xf>
    <xf numFmtId="17" fontId="28" fillId="0" borderId="4" xfId="0" applyNumberFormat="1" applyFont="1" applyBorder="1" applyAlignment="1">
      <alignment horizontal="right" vertical="center"/>
    </xf>
    <xf numFmtId="17" fontId="67" fillId="36" borderId="4" xfId="0" applyNumberFormat="1" applyFont="1" applyFill="1" applyBorder="1" applyAlignment="1">
      <alignment horizontal="right" vertical="center"/>
    </xf>
    <xf numFmtId="0" fontId="67" fillId="0" borderId="4" xfId="0" applyFont="1" applyBorder="1" applyAlignment="1">
      <alignment horizontal="right" vertical="center"/>
    </xf>
    <xf numFmtId="3" fontId="66" fillId="0" borderId="4" xfId="0" applyNumberFormat="1" applyFont="1" applyBorder="1" applyAlignment="1">
      <alignment horizontal="right" vertical="center"/>
    </xf>
    <xf numFmtId="174" fontId="66" fillId="0" borderId="4" xfId="0" applyNumberFormat="1" applyFont="1" applyBorder="1" applyAlignment="1">
      <alignment horizontal="right" vertical="center"/>
    </xf>
    <xf numFmtId="174" fontId="66" fillId="36" borderId="4" xfId="0" applyNumberFormat="1" applyFont="1" applyFill="1" applyBorder="1" applyAlignment="1">
      <alignment horizontal="right" vertical="center"/>
    </xf>
    <xf numFmtId="0" fontId="66" fillId="0" borderId="4" xfId="0" applyFont="1" applyBorder="1" applyAlignment="1">
      <alignment horizontal="right" vertical="center"/>
    </xf>
    <xf numFmtId="174" fontId="66" fillId="0" borderId="4" xfId="0" applyNumberFormat="1" applyFont="1" applyFill="1" applyBorder="1" applyAlignment="1">
      <alignment horizontal="right" vertical="center"/>
    </xf>
    <xf numFmtId="0" fontId="66" fillId="0" borderId="3" xfId="0" applyFont="1" applyBorder="1" applyAlignment="1">
      <alignment horizontal="right" vertical="center"/>
    </xf>
    <xf numFmtId="174" fontId="66" fillId="0" borderId="3" xfId="0" applyNumberFormat="1" applyFont="1" applyFill="1" applyBorder="1" applyAlignment="1">
      <alignment horizontal="right" vertical="center"/>
    </xf>
    <xf numFmtId="174" fontId="66" fillId="36" borderId="3" xfId="0" applyNumberFormat="1" applyFont="1" applyFill="1" applyBorder="1" applyAlignment="1">
      <alignment horizontal="right" vertical="center"/>
    </xf>
    <xf numFmtId="174" fontId="66" fillId="0" borderId="3" xfId="0" applyNumberFormat="1" applyFont="1" applyBorder="1" applyAlignment="1">
      <alignment horizontal="right" vertical="center"/>
    </xf>
    <xf numFmtId="0" fontId="66" fillId="0" borderId="2" xfId="0" applyFont="1" applyBorder="1" applyAlignment="1">
      <alignment horizontal="right" vertical="center"/>
    </xf>
    <xf numFmtId="174" fontId="66" fillId="0" borderId="2" xfId="0" applyNumberFormat="1" applyFont="1" applyBorder="1" applyAlignment="1">
      <alignment horizontal="right" vertical="center"/>
    </xf>
    <xf numFmtId="174" fontId="66" fillId="36" borderId="2" xfId="0" applyNumberFormat="1" applyFont="1" applyFill="1" applyBorder="1" applyAlignment="1">
      <alignment horizontal="right" vertical="center"/>
    </xf>
    <xf numFmtId="3" fontId="66" fillId="0" borderId="2" xfId="0" applyNumberFormat="1" applyFont="1" applyBorder="1" applyAlignment="1">
      <alignment horizontal="right" vertical="center"/>
    </xf>
    <xf numFmtId="174" fontId="66" fillId="0" borderId="2" xfId="0" applyNumberFormat="1" applyFont="1" applyFill="1" applyBorder="1" applyAlignment="1">
      <alignment horizontal="right" vertical="center"/>
    </xf>
    <xf numFmtId="0" fontId="68" fillId="0" borderId="0" xfId="369" applyFont="1"/>
    <xf numFmtId="0" fontId="69" fillId="0" borderId="0" xfId="369" applyFont="1"/>
    <xf numFmtId="0" fontId="7" fillId="0" borderId="0" xfId="369" applyFont="1"/>
    <xf numFmtId="0" fontId="57" fillId="0" borderId="0" xfId="369" applyFont="1"/>
    <xf numFmtId="0" fontId="67" fillId="0" borderId="9" xfId="369" applyFont="1" applyBorder="1" applyAlignment="1">
      <alignment horizontal="center" vertical="center"/>
    </xf>
    <xf numFmtId="0" fontId="26" fillId="0" borderId="0" xfId="369" applyFont="1"/>
    <xf numFmtId="0" fontId="68" fillId="0" borderId="8" xfId="369" applyFont="1" applyBorder="1" applyAlignment="1">
      <alignment horizontal="center" vertical="center" wrapText="1"/>
    </xf>
    <xf numFmtId="0" fontId="68" fillId="0" borderId="10" xfId="369" applyFont="1" applyBorder="1" applyAlignment="1">
      <alignment horizontal="center" vertical="center"/>
    </xf>
    <xf numFmtId="3" fontId="28" fillId="0" borderId="8" xfId="369" applyNumberFormat="1" applyFont="1" applyBorder="1"/>
    <xf numFmtId="174" fontId="67" fillId="0" borderId="8" xfId="0" applyNumberFormat="1" applyFont="1" applyBorder="1" applyAlignment="1">
      <alignment horizontal="right" vertical="center" wrapText="1"/>
    </xf>
    <xf numFmtId="174" fontId="66" fillId="0" borderId="4" xfId="0" applyNumberFormat="1" applyFont="1" applyBorder="1" applyAlignment="1">
      <alignment horizontal="right" vertical="center" wrapText="1"/>
    </xf>
    <xf numFmtId="0" fontId="66" fillId="0" borderId="0" xfId="0" applyFont="1" applyFill="1" applyBorder="1" applyAlignment="1">
      <alignment vertical="center"/>
    </xf>
    <xf numFmtId="0" fontId="28" fillId="0" borderId="0" xfId="369" applyFont="1"/>
    <xf numFmtId="174" fontId="67" fillId="0" borderId="4" xfId="0" applyNumberFormat="1" applyFont="1" applyBorder="1" applyAlignment="1">
      <alignment horizontal="right" vertical="center" wrapText="1"/>
    </xf>
    <xf numFmtId="0" fontId="29" fillId="0" borderId="0" xfId="369" applyFont="1"/>
    <xf numFmtId="0" fontId="7" fillId="0" borderId="0" xfId="369" applyFont="1" applyBorder="1"/>
    <xf numFmtId="2" fontId="7" fillId="0" borderId="0" xfId="369" applyNumberFormat="1" applyFont="1" applyBorder="1"/>
    <xf numFmtId="174" fontId="66" fillId="0" borderId="4" xfId="0" applyNumberFormat="1" applyFont="1" applyBorder="1" applyAlignment="1">
      <alignment horizontal="left" vertical="center" wrapText="1"/>
    </xf>
    <xf numFmtId="1" fontId="66" fillId="0" borderId="4" xfId="0" applyNumberFormat="1" applyFont="1" applyBorder="1" applyAlignment="1">
      <alignment horizontal="right" vertical="center" wrapText="1"/>
    </xf>
    <xf numFmtId="0" fontId="66" fillId="0" borderId="0" xfId="0" applyFont="1" applyFill="1" applyBorder="1" applyAlignment="1">
      <alignment horizontal="right" vertical="center"/>
    </xf>
    <xf numFmtId="174" fontId="66" fillId="0" borderId="0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center"/>
    </xf>
    <xf numFmtId="0" fontId="26" fillId="2" borderId="0" xfId="0" applyFont="1" applyFill="1"/>
    <xf numFmtId="0" fontId="30" fillId="2" borderId="0" xfId="0" applyFont="1" applyFill="1" applyAlignment="1">
      <alignment horizontal="left" vertical="top"/>
    </xf>
    <xf numFmtId="0" fontId="31" fillId="2" borderId="0" xfId="461" applyFont="1" applyFill="1" applyAlignment="1"/>
    <xf numFmtId="0" fontId="26" fillId="2" borderId="0" xfId="0" applyFont="1" applyFill="1" applyAlignment="1"/>
    <xf numFmtId="0" fontId="26" fillId="2" borderId="0" xfId="461" applyFont="1" applyFill="1" applyAlignment="1">
      <alignment horizontal="left" vertical="top"/>
    </xf>
    <xf numFmtId="0" fontId="26" fillId="2" borderId="0" xfId="461" applyFont="1" applyFill="1" applyAlignment="1"/>
    <xf numFmtId="0" fontId="26" fillId="35" borderId="0" xfId="461" applyFont="1" applyFill="1"/>
    <xf numFmtId="2" fontId="60" fillId="0" borderId="4" xfId="0" applyNumberFormat="1" applyFont="1" applyFill="1" applyBorder="1" applyAlignment="1">
      <alignment horizontal="right" vertical="center" wrapText="1"/>
    </xf>
    <xf numFmtId="174" fontId="13" fillId="0" borderId="0" xfId="0" applyNumberFormat="1" applyFont="1" applyFill="1"/>
    <xf numFmtId="174" fontId="60" fillId="0" borderId="4" xfId="0" applyNumberFormat="1" applyFont="1" applyBorder="1" applyAlignment="1">
      <alignment horizontal="right" vertical="center" wrapText="1"/>
    </xf>
    <xf numFmtId="174" fontId="60" fillId="0" borderId="3" xfId="0" applyNumberFormat="1" applyFont="1" applyBorder="1" applyAlignment="1">
      <alignment horizontal="right" vertical="center" wrapText="1"/>
    </xf>
    <xf numFmtId="174" fontId="60" fillId="0" borderId="8" xfId="0" applyNumberFormat="1" applyFont="1" applyBorder="1" applyAlignment="1">
      <alignment horizontal="right" vertical="center" wrapText="1"/>
    </xf>
    <xf numFmtId="174" fontId="60" fillId="0" borderId="4" xfId="0" applyNumberFormat="1" applyFont="1" applyFill="1" applyBorder="1" applyAlignment="1">
      <alignment horizontal="right" vertical="center" wrapText="1"/>
    </xf>
    <xf numFmtId="2" fontId="60" fillId="0" borderId="4" xfId="0" applyNumberFormat="1" applyFont="1" applyFill="1" applyBorder="1" applyAlignment="1">
      <alignment horizontal="right" vertical="center"/>
    </xf>
    <xf numFmtId="0" fontId="60" fillId="36" borderId="8" xfId="0" applyFont="1" applyFill="1" applyBorder="1" applyAlignment="1">
      <alignment vertical="center" wrapText="1"/>
    </xf>
    <xf numFmtId="3" fontId="70" fillId="36" borderId="8" xfId="0" applyNumberFormat="1" applyFont="1" applyFill="1" applyBorder="1" applyAlignment="1">
      <alignment horizontal="right" vertical="center" wrapText="1"/>
    </xf>
    <xf numFmtId="174" fontId="20" fillId="36" borderId="8" xfId="0" applyNumberFormat="1" applyFont="1" applyFill="1" applyBorder="1" applyAlignment="1">
      <alignment horizontal="right" vertical="center" wrapText="1"/>
    </xf>
    <xf numFmtId="174" fontId="60" fillId="0" borderId="7" xfId="0" applyNumberFormat="1" applyFont="1" applyBorder="1" applyAlignment="1">
      <alignment horizontal="right" vertical="center"/>
    </xf>
    <xf numFmtId="0" fontId="13" fillId="0" borderId="11" xfId="0" applyFont="1" applyFill="1" applyBorder="1"/>
    <xf numFmtId="174" fontId="60" fillId="0" borderId="4" xfId="0" applyNumberFormat="1" applyFont="1" applyFill="1" applyBorder="1" applyAlignment="1">
      <alignment horizontal="right" vertical="center"/>
    </xf>
    <xf numFmtId="0" fontId="32" fillId="0" borderId="0" xfId="0" applyFont="1" applyFill="1"/>
    <xf numFmtId="0" fontId="67" fillId="0" borderId="8" xfId="0" applyFont="1" applyBorder="1" applyAlignment="1">
      <alignment horizontal="left" vertical="center" wrapText="1"/>
    </xf>
    <xf numFmtId="0" fontId="70" fillId="0" borderId="8" xfId="0" applyFont="1" applyBorder="1" applyAlignment="1">
      <alignment vertical="center"/>
    </xf>
    <xf numFmtId="0" fontId="60" fillId="0" borderId="8" xfId="0" applyFont="1" applyBorder="1" applyAlignment="1">
      <alignment horizontal="center" vertical="center" wrapText="1"/>
    </xf>
    <xf numFmtId="17" fontId="71" fillId="0" borderId="8" xfId="0" applyNumberFormat="1" applyFont="1" applyBorder="1" applyAlignment="1">
      <alignment horizontal="right" vertical="center" wrapText="1"/>
    </xf>
    <xf numFmtId="17" fontId="71" fillId="0" borderId="8" xfId="0" applyNumberFormat="1" applyFont="1" applyBorder="1" applyAlignment="1">
      <alignment horizontal="right" vertical="center"/>
    </xf>
    <xf numFmtId="17" fontId="12" fillId="0" borderId="8" xfId="0" applyNumberFormat="1" applyFont="1" applyBorder="1" applyAlignment="1">
      <alignment horizontal="right" vertical="center"/>
    </xf>
    <xf numFmtId="17" fontId="71" fillId="36" borderId="8" xfId="0" applyNumberFormat="1" applyFont="1" applyFill="1" applyBorder="1" applyAlignment="1">
      <alignment horizontal="right" vertical="center"/>
    </xf>
    <xf numFmtId="0" fontId="60" fillId="0" borderId="8" xfId="0" applyFont="1" applyBorder="1" applyAlignment="1">
      <alignment horizontal="right" vertical="center"/>
    </xf>
    <xf numFmtId="0" fontId="60" fillId="0" borderId="8" xfId="0" applyFont="1" applyBorder="1" applyAlignment="1">
      <alignment vertical="center"/>
    </xf>
    <xf numFmtId="3" fontId="60" fillId="0" borderId="8" xfId="0" applyNumberFormat="1" applyFont="1" applyBorder="1" applyAlignment="1">
      <alignment horizontal="right" vertical="center"/>
    </xf>
    <xf numFmtId="174" fontId="59" fillId="0" borderId="8" xfId="0" applyNumberFormat="1" applyFont="1" applyFill="1" applyBorder="1" applyAlignment="1">
      <alignment horizontal="right" vertical="center"/>
    </xf>
    <xf numFmtId="174" fontId="59" fillId="37" borderId="8" xfId="0" applyNumberFormat="1" applyFont="1" applyFill="1" applyBorder="1" applyAlignment="1">
      <alignment horizontal="right" vertical="center"/>
    </xf>
    <xf numFmtId="174" fontId="59" fillId="36" borderId="8" xfId="0" applyNumberFormat="1" applyFont="1" applyFill="1" applyBorder="1" applyAlignment="1">
      <alignment horizontal="right" vertical="center"/>
    </xf>
    <xf numFmtId="0" fontId="60" fillId="0" borderId="12" xfId="0" applyFont="1" applyBorder="1" applyAlignment="1">
      <alignment vertical="center"/>
    </xf>
    <xf numFmtId="3" fontId="60" fillId="0" borderId="12" xfId="0" applyNumberFormat="1" applyFont="1" applyBorder="1" applyAlignment="1">
      <alignment horizontal="right" vertical="center"/>
    </xf>
    <xf numFmtId="174" fontId="59" fillId="0" borderId="12" xfId="0" applyNumberFormat="1" applyFont="1" applyFill="1" applyBorder="1" applyAlignment="1">
      <alignment horizontal="right" vertical="center"/>
    </xf>
    <xf numFmtId="174" fontId="59" fillId="37" borderId="12" xfId="0" applyNumberFormat="1" applyFont="1" applyFill="1" applyBorder="1" applyAlignment="1">
      <alignment horizontal="right" vertical="center"/>
    </xf>
    <xf numFmtId="174" fontId="59" fillId="36" borderId="12" xfId="0" applyNumberFormat="1" applyFont="1" applyFill="1" applyBorder="1" applyAlignment="1">
      <alignment horizontal="right" vertical="center"/>
    </xf>
    <xf numFmtId="0" fontId="60" fillId="0" borderId="13" xfId="0" applyFont="1" applyBorder="1" applyAlignment="1">
      <alignment vertical="center"/>
    </xf>
    <xf numFmtId="3" fontId="60" fillId="0" borderId="13" xfId="0" applyNumberFormat="1" applyFont="1" applyBorder="1" applyAlignment="1">
      <alignment horizontal="right" vertical="center"/>
    </xf>
    <xf numFmtId="174" fontId="59" fillId="0" borderId="13" xfId="0" applyNumberFormat="1" applyFont="1" applyFill="1" applyBorder="1" applyAlignment="1">
      <alignment horizontal="right" vertical="center"/>
    </xf>
    <xf numFmtId="174" fontId="59" fillId="37" borderId="13" xfId="0" applyNumberFormat="1" applyFont="1" applyFill="1" applyBorder="1" applyAlignment="1">
      <alignment horizontal="right" vertical="center"/>
    </xf>
    <xf numFmtId="174" fontId="59" fillId="36" borderId="13" xfId="0" applyNumberFormat="1" applyFont="1" applyFill="1" applyBorder="1" applyAlignment="1">
      <alignment horizontal="right" vertical="center"/>
    </xf>
    <xf numFmtId="0" fontId="20" fillId="0" borderId="8" xfId="0" applyFont="1" applyBorder="1" applyAlignment="1">
      <alignment horizontal="center" vertical="center" wrapText="1"/>
    </xf>
    <xf numFmtId="17" fontId="12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3" fontId="21" fillId="0" borderId="8" xfId="0" applyNumberFormat="1" applyFont="1" applyBorder="1" applyAlignment="1">
      <alignment horizontal="right" vertical="center" wrapText="1"/>
    </xf>
    <xf numFmtId="174" fontId="59" fillId="0" borderId="8" xfId="0" applyNumberFormat="1" applyFont="1" applyFill="1" applyBorder="1" applyAlignment="1">
      <alignment horizontal="right" vertical="center" wrapText="1"/>
    </xf>
    <xf numFmtId="174" fontId="19" fillId="0" borderId="8" xfId="0" applyNumberFormat="1" applyFont="1" applyFill="1" applyBorder="1" applyAlignment="1">
      <alignment horizontal="right" vertical="center" wrapText="1"/>
    </xf>
    <xf numFmtId="0" fontId="66" fillId="0" borderId="14" xfId="0" applyFont="1" applyBorder="1" applyAlignment="1">
      <alignment vertical="center"/>
    </xf>
    <xf numFmtId="0" fontId="66" fillId="0" borderId="15" xfId="0" applyFont="1" applyBorder="1" applyAlignment="1">
      <alignment vertical="center"/>
    </xf>
    <xf numFmtId="0" fontId="60" fillId="36" borderId="13" xfId="0" applyFont="1" applyFill="1" applyBorder="1" applyAlignment="1">
      <alignment vertical="center"/>
    </xf>
    <xf numFmtId="0" fontId="60" fillId="36" borderId="13" xfId="0" applyFont="1" applyFill="1" applyBorder="1" applyAlignment="1">
      <alignment horizontal="right" vertical="center"/>
    </xf>
    <xf numFmtId="174" fontId="60" fillId="36" borderId="13" xfId="0" applyNumberFormat="1" applyFont="1" applyFill="1" applyBorder="1" applyAlignment="1">
      <alignment horizontal="right" vertical="center"/>
    </xf>
    <xf numFmtId="0" fontId="71" fillId="0" borderId="2" xfId="437" applyFont="1" applyBorder="1" applyAlignment="1">
      <alignment horizontal="right" vertical="center" wrapText="1"/>
    </xf>
    <xf numFmtId="0" fontId="64" fillId="0" borderId="5" xfId="0" applyFont="1" applyFill="1" applyBorder="1" applyAlignment="1">
      <alignment vertical="center"/>
    </xf>
    <xf numFmtId="0" fontId="64" fillId="0" borderId="4" xfId="0" applyFont="1" applyFill="1" applyBorder="1" applyAlignment="1">
      <alignment vertical="center"/>
    </xf>
    <xf numFmtId="3" fontId="64" fillId="0" borderId="4" xfId="0" applyNumberFormat="1" applyFont="1" applyFill="1" applyBorder="1" applyAlignment="1">
      <alignment horizontal="right" vertical="center"/>
    </xf>
    <xf numFmtId="0" fontId="64" fillId="0" borderId="4" xfId="0" applyFont="1" applyFill="1" applyBorder="1" applyAlignment="1">
      <alignment horizontal="right" vertical="center"/>
    </xf>
    <xf numFmtId="0" fontId="71" fillId="0" borderId="1" xfId="0" applyFont="1" applyFill="1" applyBorder="1" applyAlignment="1">
      <alignment vertical="center" wrapText="1"/>
    </xf>
    <xf numFmtId="0" fontId="71" fillId="0" borderId="2" xfId="0" applyFont="1" applyFill="1" applyBorder="1" applyAlignment="1">
      <alignment vertical="center" wrapText="1"/>
    </xf>
    <xf numFmtId="0" fontId="19" fillId="0" borderId="0" xfId="0" applyFont="1" applyFill="1"/>
    <xf numFmtId="0" fontId="71" fillId="0" borderId="16" xfId="0" applyFont="1" applyBorder="1" applyAlignment="1">
      <alignment horizontal="right" vertical="center"/>
    </xf>
    <xf numFmtId="0" fontId="71" fillId="0" borderId="41" xfId="0" applyFont="1" applyBorder="1" applyAlignment="1">
      <alignment horizontal="right" vertical="center"/>
    </xf>
    <xf numFmtId="17" fontId="71" fillId="0" borderId="16" xfId="0" applyNumberFormat="1" applyFont="1" applyFill="1" applyBorder="1" applyAlignment="1">
      <alignment horizontal="center" vertical="center" wrapText="1"/>
    </xf>
    <xf numFmtId="17" fontId="71" fillId="0" borderId="41" xfId="0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vertical="center"/>
    </xf>
    <xf numFmtId="0" fontId="12" fillId="0" borderId="0" xfId="0" quotePrefix="1" applyFont="1" applyFill="1" applyAlignment="1">
      <alignment horizontal="center"/>
    </xf>
    <xf numFmtId="0" fontId="60" fillId="0" borderId="17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0" fillId="0" borderId="42" xfId="0" applyFont="1" applyBorder="1" applyAlignment="1">
      <alignment horizontal="center" vertical="center"/>
    </xf>
    <xf numFmtId="0" fontId="60" fillId="0" borderId="43" xfId="0" applyFont="1" applyBorder="1" applyAlignment="1">
      <alignment horizontal="center" vertical="center"/>
    </xf>
    <xf numFmtId="0" fontId="59" fillId="0" borderId="16" xfId="0" applyFont="1" applyBorder="1" applyAlignment="1">
      <alignment vertical="center"/>
    </xf>
    <xf numFmtId="0" fontId="59" fillId="0" borderId="41" xfId="0" applyFont="1" applyBorder="1" applyAlignment="1">
      <alignment vertical="center"/>
    </xf>
    <xf numFmtId="0" fontId="60" fillId="0" borderId="16" xfId="0" applyFont="1" applyBorder="1" applyAlignment="1">
      <alignment horizontal="center" vertical="center"/>
    </xf>
    <xf numFmtId="0" fontId="60" fillId="0" borderId="41" xfId="0" applyFont="1" applyBorder="1" applyAlignment="1">
      <alignment horizontal="center" vertical="center"/>
    </xf>
    <xf numFmtId="17" fontId="71" fillId="0" borderId="16" xfId="0" applyNumberFormat="1" applyFont="1" applyBorder="1" applyAlignment="1">
      <alignment horizontal="right" vertical="center"/>
    </xf>
    <xf numFmtId="17" fontId="71" fillId="0" borderId="41" xfId="0" applyNumberFormat="1" applyFont="1" applyBorder="1" applyAlignment="1">
      <alignment horizontal="right" vertical="center"/>
    </xf>
    <xf numFmtId="17" fontId="12" fillId="0" borderId="16" xfId="0" applyNumberFormat="1" applyFont="1" applyBorder="1" applyAlignment="1">
      <alignment horizontal="right" vertical="center"/>
    </xf>
    <xf numFmtId="17" fontId="12" fillId="0" borderId="41" xfId="0" applyNumberFormat="1" applyFont="1" applyBorder="1" applyAlignment="1">
      <alignment horizontal="right" vertical="center"/>
    </xf>
    <xf numFmtId="17" fontId="71" fillId="36" borderId="16" xfId="0" applyNumberFormat="1" applyFont="1" applyFill="1" applyBorder="1" applyAlignment="1">
      <alignment horizontal="right" vertical="center"/>
    </xf>
    <xf numFmtId="17" fontId="71" fillId="36" borderId="41" xfId="0" applyNumberFormat="1" applyFont="1" applyFill="1" applyBorder="1" applyAlignment="1">
      <alignment horizontal="right" vertical="center"/>
    </xf>
    <xf numFmtId="0" fontId="8" fillId="0" borderId="0" xfId="369" applyFont="1" applyAlignment="1">
      <alignment horizontal="center" vertical="center"/>
    </xf>
    <xf numFmtId="0" fontId="11" fillId="0" borderId="0" xfId="369" applyFont="1" applyAlignment="1">
      <alignment horizontal="center" vertical="center"/>
    </xf>
    <xf numFmtId="0" fontId="73" fillId="0" borderId="0" xfId="369" applyFont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2" fillId="0" borderId="0" xfId="0" applyFont="1" applyAlignment="1">
      <alignment vertical="center" wrapText="1"/>
    </xf>
    <xf numFmtId="0" fontId="20" fillId="0" borderId="8" xfId="0" applyFont="1" applyBorder="1" applyAlignment="1">
      <alignment horizontal="left" vertical="center" wrapText="1"/>
    </xf>
    <xf numFmtId="0" fontId="74" fillId="0" borderId="0" xfId="0" applyFont="1" applyAlignment="1"/>
    <xf numFmtId="0" fontId="67" fillId="0" borderId="17" xfId="0" applyFont="1" applyBorder="1" applyAlignment="1">
      <alignment vertical="center"/>
    </xf>
    <xf numFmtId="0" fontId="67" fillId="0" borderId="6" xfId="0" applyFont="1" applyBorder="1" applyAlignment="1">
      <alignment vertical="center"/>
    </xf>
    <xf numFmtId="0" fontId="67" fillId="0" borderId="42" xfId="0" applyFont="1" applyBorder="1" applyAlignment="1">
      <alignment vertical="center"/>
    </xf>
    <xf numFmtId="0" fontId="75" fillId="0" borderId="0" xfId="0" applyFont="1" applyAlignment="1"/>
    <xf numFmtId="0" fontId="72" fillId="0" borderId="0" xfId="0" applyFont="1" applyAlignment="1"/>
    <xf numFmtId="17" fontId="67" fillId="0" borderId="21" xfId="369" applyNumberFormat="1" applyFont="1" applyBorder="1" applyAlignment="1">
      <alignment horizontal="right" vertical="center"/>
    </xf>
    <xf numFmtId="17" fontId="67" fillId="0" borderId="29" xfId="369" applyNumberFormat="1" applyFont="1" applyBorder="1" applyAlignment="1">
      <alignment horizontal="right" vertical="center"/>
    </xf>
    <xf numFmtId="17" fontId="67" fillId="0" borderId="14" xfId="369" applyNumberFormat="1" applyFont="1" applyBorder="1" applyAlignment="1">
      <alignment horizontal="right" vertical="center"/>
    </xf>
    <xf numFmtId="17" fontId="67" fillId="0" borderId="15" xfId="369" applyNumberFormat="1" applyFont="1" applyBorder="1" applyAlignment="1">
      <alignment horizontal="right" vertical="center"/>
    </xf>
    <xf numFmtId="17" fontId="28" fillId="0" borderId="14" xfId="369" applyNumberFormat="1" applyFont="1" applyBorder="1" applyAlignment="1">
      <alignment horizontal="right" vertical="center"/>
    </xf>
    <xf numFmtId="17" fontId="28" fillId="0" borderId="23" xfId="369" applyNumberFormat="1" applyFont="1" applyBorder="1" applyAlignment="1">
      <alignment horizontal="right" vertical="center"/>
    </xf>
    <xf numFmtId="17" fontId="67" fillId="0" borderId="30" xfId="369" applyNumberFormat="1" applyFont="1" applyBorder="1" applyAlignment="1">
      <alignment horizontal="center" vertical="center" wrapText="1"/>
    </xf>
    <xf numFmtId="17" fontId="67" fillId="0" borderId="31" xfId="369" applyNumberFormat="1" applyFont="1" applyBorder="1" applyAlignment="1">
      <alignment horizontal="center" vertical="center" wrapText="1"/>
    </xf>
    <xf numFmtId="17" fontId="28" fillId="0" borderId="15" xfId="369" applyNumberFormat="1" applyFont="1" applyBorder="1" applyAlignment="1">
      <alignment horizontal="right" vertical="center"/>
    </xf>
    <xf numFmtId="0" fontId="67" fillId="0" borderId="24" xfId="369" applyFont="1" applyBorder="1" applyAlignment="1">
      <alignment horizontal="right" vertical="center"/>
    </xf>
    <xf numFmtId="0" fontId="67" fillId="0" borderId="25" xfId="369" applyFont="1" applyBorder="1" applyAlignment="1">
      <alignment horizontal="right" vertical="center"/>
    </xf>
    <xf numFmtId="0" fontId="67" fillId="0" borderId="9" xfId="369" applyFont="1" applyBorder="1" applyAlignment="1">
      <alignment horizontal="center" vertical="center"/>
    </xf>
    <xf numFmtId="0" fontId="67" fillId="0" borderId="20" xfId="369" applyFont="1" applyBorder="1" applyAlignment="1">
      <alignment horizontal="center" vertical="center"/>
    </xf>
    <xf numFmtId="0" fontId="67" fillId="0" borderId="20" xfId="369" applyFont="1" applyBorder="1" applyAlignment="1">
      <alignment horizontal="right" vertical="center"/>
    </xf>
    <xf numFmtId="0" fontId="67" fillId="0" borderId="3" xfId="369" applyFont="1" applyBorder="1" applyAlignment="1">
      <alignment horizontal="right" vertical="center"/>
    </xf>
    <xf numFmtId="17" fontId="67" fillId="0" borderId="19" xfId="369" applyNumberFormat="1" applyFont="1" applyBorder="1" applyAlignment="1">
      <alignment horizontal="center" vertical="center" wrapText="1"/>
    </xf>
    <xf numFmtId="17" fontId="67" fillId="0" borderId="26" xfId="369" applyNumberFormat="1" applyFont="1" applyBorder="1" applyAlignment="1">
      <alignment horizontal="center" vertical="center" wrapText="1"/>
    </xf>
    <xf numFmtId="0" fontId="67" fillId="0" borderId="19" xfId="369" applyFont="1" applyBorder="1" applyAlignment="1">
      <alignment horizontal="center" vertical="center"/>
    </xf>
    <xf numFmtId="17" fontId="67" fillId="0" borderId="27" xfId="369" applyNumberFormat="1" applyFont="1" applyBorder="1" applyAlignment="1">
      <alignment horizontal="right" vertical="center"/>
    </xf>
    <xf numFmtId="17" fontId="67" fillId="0" borderId="28" xfId="369" applyNumberFormat="1" applyFont="1" applyBorder="1" applyAlignment="1">
      <alignment horizontal="right" vertical="center"/>
    </xf>
    <xf numFmtId="0" fontId="67" fillId="0" borderId="16" xfId="369" applyFont="1" applyBorder="1" applyAlignment="1">
      <alignment horizontal="right" vertical="center"/>
    </xf>
    <xf numFmtId="0" fontId="67" fillId="0" borderId="18" xfId="369" applyFont="1" applyBorder="1" applyAlignment="1">
      <alignment horizontal="right" vertical="center"/>
    </xf>
    <xf numFmtId="17" fontId="67" fillId="0" borderId="23" xfId="369" applyNumberFormat="1" applyFont="1" applyBorder="1" applyAlignment="1">
      <alignment horizontal="right" vertical="center"/>
    </xf>
    <xf numFmtId="0" fontId="67" fillId="0" borderId="14" xfId="369" applyFont="1" applyBorder="1" applyAlignment="1">
      <alignment horizontal="right" vertical="center"/>
    </xf>
    <xf numFmtId="0" fontId="67" fillId="0" borderId="15" xfId="369" applyFont="1" applyBorder="1" applyAlignment="1">
      <alignment horizontal="right" vertical="center"/>
    </xf>
    <xf numFmtId="0" fontId="67" fillId="0" borderId="27" xfId="369" applyFont="1" applyBorder="1" applyAlignment="1">
      <alignment horizontal="right" vertical="center"/>
    </xf>
    <xf numFmtId="0" fontId="67" fillId="0" borderId="28" xfId="369" applyFont="1" applyBorder="1" applyAlignment="1">
      <alignment horizontal="right" vertical="center"/>
    </xf>
    <xf numFmtId="0" fontId="67" fillId="0" borderId="44" xfId="369" applyFont="1" applyBorder="1" applyAlignment="1">
      <alignment horizontal="center" vertical="center"/>
    </xf>
    <xf numFmtId="0" fontId="67" fillId="0" borderId="45" xfId="369" applyFont="1" applyBorder="1" applyAlignment="1">
      <alignment horizontal="center" vertical="center"/>
    </xf>
    <xf numFmtId="17" fontId="67" fillId="0" borderId="22" xfId="369" applyNumberFormat="1" applyFont="1" applyBorder="1" applyAlignment="1">
      <alignment horizontal="right" vertical="center"/>
    </xf>
  </cellXfs>
  <cellStyles count="53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1 2" xfId="14"/>
    <cellStyle name="60 % - Accent2" xfId="15" builtinId="36" customBuiltin="1"/>
    <cellStyle name="60 % - Accent2 2" xfId="16"/>
    <cellStyle name="60 % - Accent3" xfId="17" builtinId="40" customBuiltin="1"/>
    <cellStyle name="60 % - Accent3 2" xfId="18"/>
    <cellStyle name="60 % - Accent4" xfId="19" builtinId="44" customBuiltin="1"/>
    <cellStyle name="60 % - Accent4 2" xfId="20"/>
    <cellStyle name="60 % - Accent5" xfId="21" builtinId="48" customBuiltin="1"/>
    <cellStyle name="60 % - Accent5 2" xfId="22"/>
    <cellStyle name="60 % - Accent6" xfId="23" builtinId="52" customBuiltin="1"/>
    <cellStyle name="60 % - Accent6 2" xfId="24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Avertissement" xfId="31" builtinId="11" customBuiltin="1"/>
    <cellStyle name="Calcul" xfId="32" builtinId="22" customBuiltin="1"/>
    <cellStyle name="Cellule liée" xfId="33" builtinId="24" customBuiltin="1"/>
    <cellStyle name="Commentaire 10" xfId="34"/>
    <cellStyle name="Commentaire 10 2" xfId="35"/>
    <cellStyle name="Commentaire 10 3" xfId="36"/>
    <cellStyle name="Commentaire 11" xfId="37"/>
    <cellStyle name="Commentaire 11 2" xfId="38"/>
    <cellStyle name="Commentaire 11 3" xfId="39"/>
    <cellStyle name="Commentaire 11 4" xfId="40"/>
    <cellStyle name="Commentaire 11 5" xfId="41"/>
    <cellStyle name="Commentaire 12" xfId="42"/>
    <cellStyle name="Commentaire 12 2" xfId="43"/>
    <cellStyle name="Commentaire 12 3" xfId="44"/>
    <cellStyle name="Commentaire 12 4" xfId="45"/>
    <cellStyle name="Commentaire 13" xfId="46"/>
    <cellStyle name="Commentaire 13 2" xfId="47"/>
    <cellStyle name="Commentaire 2" xfId="48"/>
    <cellStyle name="Commentaire 2 2" xfId="49"/>
    <cellStyle name="Commentaire 2 3" xfId="50"/>
    <cellStyle name="Commentaire 2 4" xfId="51"/>
    <cellStyle name="Commentaire 2 5" xfId="52"/>
    <cellStyle name="Commentaire 2 6" xfId="53"/>
    <cellStyle name="Commentaire 2 7" xfId="54"/>
    <cellStyle name="Commentaire 2 8" xfId="55"/>
    <cellStyle name="Commentaire 2 9" xfId="56"/>
    <cellStyle name="Commentaire 3" xfId="57"/>
    <cellStyle name="Commentaire 3 2" xfId="58"/>
    <cellStyle name="Commentaire 3 3" xfId="59"/>
    <cellStyle name="Commentaire 3 4" xfId="60"/>
    <cellStyle name="Commentaire 3 5" xfId="61"/>
    <cellStyle name="Commentaire 3 6" xfId="62"/>
    <cellStyle name="Commentaire 3 7" xfId="63"/>
    <cellStyle name="Commentaire 3 8" xfId="64"/>
    <cellStyle name="Commentaire 3 9" xfId="65"/>
    <cellStyle name="Commentaire 4" xfId="66"/>
    <cellStyle name="Commentaire 4 2" xfId="67"/>
    <cellStyle name="Commentaire 4 3" xfId="68"/>
    <cellStyle name="Commentaire 4 4" xfId="69"/>
    <cellStyle name="Commentaire 4 5" xfId="70"/>
    <cellStyle name="Commentaire 4 6" xfId="71"/>
    <cellStyle name="Commentaire 4 7" xfId="72"/>
    <cellStyle name="Commentaire 5" xfId="73"/>
    <cellStyle name="Commentaire 5 2" xfId="74"/>
    <cellStyle name="Commentaire 5 3" xfId="75"/>
    <cellStyle name="Commentaire 5 4" xfId="76"/>
    <cellStyle name="Commentaire 5 5" xfId="77"/>
    <cellStyle name="Commentaire 5 6" xfId="78"/>
    <cellStyle name="Commentaire 5 7" xfId="79"/>
    <cellStyle name="Commentaire 6" xfId="80"/>
    <cellStyle name="Commentaire 6 2" xfId="81"/>
    <cellStyle name="Commentaire 6 3" xfId="82"/>
    <cellStyle name="Commentaire 6 4" xfId="83"/>
    <cellStyle name="Commentaire 6 5" xfId="84"/>
    <cellStyle name="Commentaire 6 6" xfId="85"/>
    <cellStyle name="Commentaire 6 7" xfId="86"/>
    <cellStyle name="Commentaire 7" xfId="87"/>
    <cellStyle name="Commentaire 7 2" xfId="88"/>
    <cellStyle name="Commentaire 7 3" xfId="89"/>
    <cellStyle name="Commentaire 7 4" xfId="90"/>
    <cellStyle name="Commentaire 7 5" xfId="91"/>
    <cellStyle name="Commentaire 7 6" xfId="92"/>
    <cellStyle name="Commentaire 8" xfId="93"/>
    <cellStyle name="Commentaire 8 2" xfId="94"/>
    <cellStyle name="Commentaire 8 3" xfId="95"/>
    <cellStyle name="Commentaire 8 4" xfId="96"/>
    <cellStyle name="Commentaire 8 5" xfId="97"/>
    <cellStyle name="Commentaire 8 6" xfId="98"/>
    <cellStyle name="Commentaire 9" xfId="99"/>
    <cellStyle name="Commentaire 9 2" xfId="100"/>
    <cellStyle name="Commentaire 9 3" xfId="101"/>
    <cellStyle name="Entrée" xfId="102" builtinId="20" customBuiltin="1"/>
    <cellStyle name="Euro" xfId="103"/>
    <cellStyle name="Euro 10" xfId="104"/>
    <cellStyle name="Euro 11" xfId="105"/>
    <cellStyle name="Euro 11 2" xfId="106"/>
    <cellStyle name="Euro 11 2 2" xfId="107"/>
    <cellStyle name="Euro 11 2 2 2" xfId="108"/>
    <cellStyle name="Euro 11 2 2 2 2" xfId="109"/>
    <cellStyle name="Euro 11 2 2 2 2 2" xfId="110"/>
    <cellStyle name="Euro 11 2 2 2 2 2 2" xfId="111"/>
    <cellStyle name="Euro 11 2 2 2 2 2 2 2" xfId="112"/>
    <cellStyle name="Euro 11 2 2 2 2 3" xfId="113"/>
    <cellStyle name="Euro 11 2 2 2 3" xfId="114"/>
    <cellStyle name="Euro 11 2 2 2 4" xfId="115"/>
    <cellStyle name="Euro 11 2 2 2 4 2" xfId="116"/>
    <cellStyle name="Euro 11 2 2 3" xfId="117"/>
    <cellStyle name="Euro 11 2 2 4" xfId="118"/>
    <cellStyle name="Euro 11 2 2 4 2" xfId="119"/>
    <cellStyle name="Euro 11 2 2 4 2 2" xfId="120"/>
    <cellStyle name="Euro 11 2 2 4 2 2 2" xfId="121"/>
    <cellStyle name="Euro 11 2 2 4 3" xfId="122"/>
    <cellStyle name="Euro 11 2 2 5" xfId="123"/>
    <cellStyle name="Euro 11 2 2 5 2" xfId="124"/>
    <cellStyle name="Euro 11 2 3" xfId="125"/>
    <cellStyle name="Euro 11 2 3 2" xfId="126"/>
    <cellStyle name="Euro 11 2 3 2 2" xfId="127"/>
    <cellStyle name="Euro 11 2 3 2 2 2" xfId="128"/>
    <cellStyle name="Euro 11 2 3 2 2 2 2" xfId="129"/>
    <cellStyle name="Euro 11 2 3 2 3" xfId="130"/>
    <cellStyle name="Euro 11 2 3 3" xfId="131"/>
    <cellStyle name="Euro 11 2 3 4" xfId="132"/>
    <cellStyle name="Euro 11 2 3 4 2" xfId="133"/>
    <cellStyle name="Euro 11 2 4" xfId="134"/>
    <cellStyle name="Euro 11 2 4 2" xfId="135"/>
    <cellStyle name="Euro 11 2 4 2 2" xfId="136"/>
    <cellStyle name="Euro 11 2 4 2 2 2" xfId="137"/>
    <cellStyle name="Euro 11 2 4 3" xfId="138"/>
    <cellStyle name="Euro 11 2 5" xfId="139"/>
    <cellStyle name="Euro 11 2 5 2" xfId="140"/>
    <cellStyle name="Euro 11 3" xfId="141"/>
    <cellStyle name="Euro 11 4" xfId="142"/>
    <cellStyle name="Euro 11 4 2" xfId="143"/>
    <cellStyle name="Euro 11 4 2 2" xfId="144"/>
    <cellStyle name="Euro 11 4 2 2 2" xfId="145"/>
    <cellStyle name="Euro 11 4 2 2 2 2" xfId="146"/>
    <cellStyle name="Euro 11 4 2 3" xfId="147"/>
    <cellStyle name="Euro 11 4 3" xfId="148"/>
    <cellStyle name="Euro 11 4 4" xfId="149"/>
    <cellStyle name="Euro 11 4 4 2" xfId="150"/>
    <cellStyle name="Euro 11 5" xfId="151"/>
    <cellStyle name="Euro 11 6" xfId="152"/>
    <cellStyle name="Euro 11 6 2" xfId="153"/>
    <cellStyle name="Euro 11 6 2 2" xfId="154"/>
    <cellStyle name="Euro 11 6 2 2 2" xfId="155"/>
    <cellStyle name="Euro 11 6 3" xfId="156"/>
    <cellStyle name="Euro 11 7" xfId="157"/>
    <cellStyle name="Euro 11 7 2" xfId="158"/>
    <cellStyle name="Euro 12" xfId="159"/>
    <cellStyle name="Euro 13" xfId="160"/>
    <cellStyle name="Euro 14" xfId="161"/>
    <cellStyle name="Euro 14 2" xfId="162"/>
    <cellStyle name="Euro 14 2 2" xfId="163"/>
    <cellStyle name="Euro 14 2 2 2" xfId="164"/>
    <cellStyle name="Euro 14 2 2 2 2" xfId="165"/>
    <cellStyle name="Euro 14 2 2 2 2 2" xfId="166"/>
    <cellStyle name="Euro 14 2 2 2 2 2 2" xfId="167"/>
    <cellStyle name="Euro 14 2 2 2 2 2 2 2" xfId="168"/>
    <cellStyle name="Euro 14 2 2 2 2 2 2 2 2" xfId="169"/>
    <cellStyle name="Euro 14 2 2 2 2 2 3" xfId="170"/>
    <cellStyle name="Euro 14 2 2 2 2 3" xfId="171"/>
    <cellStyle name="Euro 14 2 2 2 2 3 2" xfId="172"/>
    <cellStyle name="Euro 14 2 2 2 3" xfId="173"/>
    <cellStyle name="Euro 14 2 2 2 4" xfId="174"/>
    <cellStyle name="Euro 14 2 2 2 4 2" xfId="175"/>
    <cellStyle name="Euro 14 2 2 3" xfId="176"/>
    <cellStyle name="Euro 14 2 2 3 2" xfId="177"/>
    <cellStyle name="Euro 14 2 2 4" xfId="178"/>
    <cellStyle name="Euro 14 2 2 5" xfId="179"/>
    <cellStyle name="Euro 14 2 2 5 2" xfId="180"/>
    <cellStyle name="Euro 14 2 3" xfId="181"/>
    <cellStyle name="Euro 14 2 4" xfId="182"/>
    <cellStyle name="Euro 14 2 4 2" xfId="183"/>
    <cellStyle name="Euro 14 2 4 2 2" xfId="184"/>
    <cellStyle name="Euro 14 2 4 2 2 2" xfId="185"/>
    <cellStyle name="Euro 14 2 4 2 2 2 2" xfId="186"/>
    <cellStyle name="Euro 14 2 4 2 3" xfId="187"/>
    <cellStyle name="Euro 14 2 4 3" xfId="188"/>
    <cellStyle name="Euro 14 2 4 3 2" xfId="189"/>
    <cellStyle name="Euro 14 2 5" xfId="190"/>
    <cellStyle name="Euro 14 2 6" xfId="191"/>
    <cellStyle name="Euro 14 2 6 2" xfId="192"/>
    <cellStyle name="Euro 14 3" xfId="193"/>
    <cellStyle name="Euro 14 4" xfId="194"/>
    <cellStyle name="Euro 14 4 2" xfId="195"/>
    <cellStyle name="Euro 14 4 2 2" xfId="196"/>
    <cellStyle name="Euro 14 4 2 2 2" xfId="197"/>
    <cellStyle name="Euro 14 4 2 2 2 2" xfId="198"/>
    <cellStyle name="Euro 14 4 2 3" xfId="199"/>
    <cellStyle name="Euro 14 4 3" xfId="200"/>
    <cellStyle name="Euro 14 4 4" xfId="201"/>
    <cellStyle name="Euro 14 4 4 2" xfId="202"/>
    <cellStyle name="Euro 14 5" xfId="203"/>
    <cellStyle name="Euro 14 5 2" xfId="204"/>
    <cellStyle name="Euro 14 5 2 2" xfId="205"/>
    <cellStyle name="Euro 14 5 2 2 2" xfId="206"/>
    <cellStyle name="Euro 14 5 3" xfId="207"/>
    <cellStyle name="Euro 14 6" xfId="208"/>
    <cellStyle name="Euro 14 6 2" xfId="209"/>
    <cellStyle name="Euro 14 7" xfId="210"/>
    <cellStyle name="Euro 14 8" xfId="211"/>
    <cellStyle name="Euro 14 8 2" xfId="212"/>
    <cellStyle name="Euro 15" xfId="213"/>
    <cellStyle name="Euro 16" xfId="214"/>
    <cellStyle name="Euro 16 2" xfId="215"/>
    <cellStyle name="Euro 16 2 2" xfId="216"/>
    <cellStyle name="Euro 16 3" xfId="217"/>
    <cellStyle name="Euro 17" xfId="218"/>
    <cellStyle name="Euro 18" xfId="219"/>
    <cellStyle name="Euro 18 2" xfId="220"/>
    <cellStyle name="Euro 18 2 2" xfId="221"/>
    <cellStyle name="Euro 18 2 2 2" xfId="222"/>
    <cellStyle name="Euro 18 3" xfId="223"/>
    <cellStyle name="Euro 19" xfId="224"/>
    <cellStyle name="Euro 19 2" xfId="225"/>
    <cellStyle name="Euro 2" xfId="226"/>
    <cellStyle name="Euro 2 2" xfId="227"/>
    <cellStyle name="Euro 2 2 2" xfId="228"/>
    <cellStyle name="Euro 2 2 2 2" xfId="229"/>
    <cellStyle name="Euro 2 2 2 2 2" xfId="230"/>
    <cellStyle name="Euro 2 2 2 2 2 2" xfId="231"/>
    <cellStyle name="Euro 2 2 2 2 2 2 2" xfId="232"/>
    <cellStyle name="Euro 2 2 2 2 2 3" xfId="233"/>
    <cellStyle name="Euro 2 2 2 2 3" xfId="234"/>
    <cellStyle name="Euro 2 2 2 2 4" xfId="235"/>
    <cellStyle name="Euro 2 2 2 2 5" xfId="236"/>
    <cellStyle name="Euro 2 2 2 2 5 2" xfId="237"/>
    <cellStyle name="Euro 2 2 2 3" xfId="238"/>
    <cellStyle name="Euro 2 2 2 4" xfId="239"/>
    <cellStyle name="Euro 2 2 2 5" xfId="240"/>
    <cellStyle name="Euro 2 2 2 6" xfId="241"/>
    <cellStyle name="Euro 2 2 2 6 2" xfId="242"/>
    <cellStyle name="Euro 2 2 2 6 2 2" xfId="243"/>
    <cellStyle name="Euro 2 2 2 6 3" xfId="244"/>
    <cellStyle name="Euro 2 2 2 7" xfId="245"/>
    <cellStyle name="Euro 2 2 2 8" xfId="246"/>
    <cellStyle name="Euro 2 2 2 8 2" xfId="247"/>
    <cellStyle name="Euro 2 2 3" xfId="248"/>
    <cellStyle name="Euro 2 2 4" xfId="249"/>
    <cellStyle name="Euro 2 2 4 2" xfId="250"/>
    <cellStyle name="Euro 2 2 4 2 2" xfId="251"/>
    <cellStyle name="Euro 2 2 4 2 2 2" xfId="252"/>
    <cellStyle name="Euro 2 2 4 2 3" xfId="253"/>
    <cellStyle name="Euro 2 2 4 3" xfId="254"/>
    <cellStyle name="Euro 2 2 4 4" xfId="255"/>
    <cellStyle name="Euro 2 2 4 5" xfId="256"/>
    <cellStyle name="Euro 2 2 4 5 2" xfId="257"/>
    <cellStyle name="Euro 2 2 5" xfId="258"/>
    <cellStyle name="Euro 2 2 6" xfId="259"/>
    <cellStyle name="Euro 2 2 7" xfId="260"/>
    <cellStyle name="Euro 2 2 7 2" xfId="261"/>
    <cellStyle name="Euro 2 2 7 2 2" xfId="262"/>
    <cellStyle name="Euro 2 2 7 3" xfId="263"/>
    <cellStyle name="Euro 2 2 8" xfId="264"/>
    <cellStyle name="Euro 2 2 9" xfId="265"/>
    <cellStyle name="Euro 2 2 9 2" xfId="266"/>
    <cellStyle name="Euro 2 3" xfId="267"/>
    <cellStyle name="Euro 2 3 2" xfId="268"/>
    <cellStyle name="Euro 2 3 2 2" xfId="269"/>
    <cellStyle name="Euro 2 3 2 2 2" xfId="270"/>
    <cellStyle name="Euro 2 3 2 2 2 2" xfId="271"/>
    <cellStyle name="Euro 2 3 2 2 3" xfId="272"/>
    <cellStyle name="Euro 2 3 2 3" xfId="273"/>
    <cellStyle name="Euro 2 3 2 4" xfId="274"/>
    <cellStyle name="Euro 2 3 2 5" xfId="275"/>
    <cellStyle name="Euro 2 3 2 5 2" xfId="276"/>
    <cellStyle name="Euro 2 3 3" xfId="277"/>
    <cellStyle name="Euro 2 3 4" xfId="278"/>
    <cellStyle name="Euro 2 3 5" xfId="279"/>
    <cellStyle name="Euro 2 3 6" xfId="280"/>
    <cellStyle name="Euro 2 3 6 2" xfId="281"/>
    <cellStyle name="Euro 2 3 6 2 2" xfId="282"/>
    <cellStyle name="Euro 2 3 6 3" xfId="283"/>
    <cellStyle name="Euro 2 3 7" xfId="284"/>
    <cellStyle name="Euro 2 3 8" xfId="285"/>
    <cellStyle name="Euro 2 3 8 2" xfId="286"/>
    <cellStyle name="Euro 2 4" xfId="287"/>
    <cellStyle name="Euro 2 4 2" xfId="288"/>
    <cellStyle name="Euro 2 4 2 2" xfId="289"/>
    <cellStyle name="Euro 2 4 2 2 2" xfId="290"/>
    <cellStyle name="Euro 2 4 2 3" xfId="291"/>
    <cellStyle name="Euro 2 4 3" xfId="292"/>
    <cellStyle name="Euro 2 4 4" xfId="293"/>
    <cellStyle name="Euro 2 4 5" xfId="294"/>
    <cellStyle name="Euro 2 4 5 2" xfId="295"/>
    <cellStyle name="Euro 2 5" xfId="296"/>
    <cellStyle name="Euro 2 6" xfId="297"/>
    <cellStyle name="Euro 2 7" xfId="298"/>
    <cellStyle name="Euro 2 7 2" xfId="299"/>
    <cellStyle name="Euro 2 7 2 2" xfId="300"/>
    <cellStyle name="Euro 2 7 3" xfId="301"/>
    <cellStyle name="Euro 2 8" xfId="302"/>
    <cellStyle name="Euro 2 9" xfId="303"/>
    <cellStyle name="Euro 2 9 2" xfId="304"/>
    <cellStyle name="Euro 20" xfId="305"/>
    <cellStyle name="Euro 21" xfId="306"/>
    <cellStyle name="Euro 3" xfId="307"/>
    <cellStyle name="Euro 3 2" xfId="308"/>
    <cellStyle name="Euro 3 2 2" xfId="309"/>
    <cellStyle name="Euro 3 2 2 2" xfId="310"/>
    <cellStyle name="Euro 3 2 2 2 2" xfId="311"/>
    <cellStyle name="Euro 3 2 2 2 2 2" xfId="312"/>
    <cellStyle name="Euro 3 2 2 2 3" xfId="313"/>
    <cellStyle name="Euro 3 2 2 3" xfId="314"/>
    <cellStyle name="Euro 3 2 2 4" xfId="315"/>
    <cellStyle name="Euro 3 2 2 5" xfId="316"/>
    <cellStyle name="Euro 3 2 2 5 2" xfId="317"/>
    <cellStyle name="Euro 3 2 3" xfId="318"/>
    <cellStyle name="Euro 3 2 4" xfId="319"/>
    <cellStyle name="Euro 3 2 5" xfId="320"/>
    <cellStyle name="Euro 3 2 6" xfId="321"/>
    <cellStyle name="Euro 3 2 6 2" xfId="322"/>
    <cellStyle name="Euro 3 2 6 2 2" xfId="323"/>
    <cellStyle name="Euro 3 2 6 3" xfId="324"/>
    <cellStyle name="Euro 3 2 7" xfId="325"/>
    <cellStyle name="Euro 3 2 8" xfId="326"/>
    <cellStyle name="Euro 3 2 8 2" xfId="327"/>
    <cellStyle name="Euro 3 3" xfId="328"/>
    <cellStyle name="Euro 3 4" xfId="329"/>
    <cellStyle name="Euro 3 4 2" xfId="330"/>
    <cellStyle name="Euro 3 4 2 2" xfId="331"/>
    <cellStyle name="Euro 3 4 2 2 2" xfId="332"/>
    <cellStyle name="Euro 3 4 2 3" xfId="333"/>
    <cellStyle name="Euro 3 4 3" xfId="334"/>
    <cellStyle name="Euro 3 4 4" xfId="335"/>
    <cellStyle name="Euro 3 4 5" xfId="336"/>
    <cellStyle name="Euro 3 4 5 2" xfId="337"/>
    <cellStyle name="Euro 3 5" xfId="338"/>
    <cellStyle name="Euro 3 6" xfId="339"/>
    <cellStyle name="Euro 3 7" xfId="340"/>
    <cellStyle name="Euro 3 7 2" xfId="341"/>
    <cellStyle name="Euro 3 7 2 2" xfId="342"/>
    <cellStyle name="Euro 3 7 3" xfId="343"/>
    <cellStyle name="Euro 3 8" xfId="344"/>
    <cellStyle name="Euro 3 9" xfId="345"/>
    <cellStyle name="Euro 3 9 2" xfId="346"/>
    <cellStyle name="Euro 4" xfId="347"/>
    <cellStyle name="Euro 4 2" xfId="348"/>
    <cellStyle name="Euro 4 3" xfId="349"/>
    <cellStyle name="Euro 4 4" xfId="350"/>
    <cellStyle name="Euro 4 5" xfId="351"/>
    <cellStyle name="Euro 4 6" xfId="352"/>
    <cellStyle name="Euro 4 7" xfId="353"/>
    <cellStyle name="Euro 5" xfId="354"/>
    <cellStyle name="Euro 6" xfId="355"/>
    <cellStyle name="Euro 7" xfId="356"/>
    <cellStyle name="Euro 8" xfId="357"/>
    <cellStyle name="Euro 9" xfId="358"/>
    <cellStyle name="Insatisfaisant" xfId="359" builtinId="27" customBuiltin="1"/>
    <cellStyle name="Milliers 2 2" xfId="360"/>
    <cellStyle name="Milliers 2 3" xfId="361"/>
    <cellStyle name="Milliers 2 4" xfId="362"/>
    <cellStyle name="Milliers 2 5" xfId="363"/>
    <cellStyle name="Milliers 2 6" xfId="364"/>
    <cellStyle name="Milliers 2 7" xfId="365"/>
    <cellStyle name="Milliers 2 8" xfId="366"/>
    <cellStyle name="Neutre" xfId="367" builtinId="28" customBuiltin="1"/>
    <cellStyle name="Neutre 2" xfId="368"/>
    <cellStyle name="Normal" xfId="0" builtinId="0"/>
    <cellStyle name="Normal 10 2" xfId="369"/>
    <cellStyle name="Normal 10 3" xfId="370"/>
    <cellStyle name="Normal 11 2" xfId="371"/>
    <cellStyle name="Normal 11 3" xfId="372"/>
    <cellStyle name="Normal 12 2" xfId="373"/>
    <cellStyle name="Normal 13 2" xfId="374"/>
    <cellStyle name="Normal 15 2" xfId="375"/>
    <cellStyle name="Normal 15 3" xfId="376"/>
    <cellStyle name="Normal 17 2" xfId="377"/>
    <cellStyle name="Normal 17 3" xfId="378"/>
    <cellStyle name="Normal 18 2" xfId="379"/>
    <cellStyle name="Normal 2 10" xfId="380"/>
    <cellStyle name="Normal 2 11" xfId="381"/>
    <cellStyle name="Normal 2 12" xfId="382"/>
    <cellStyle name="Normal 2 13" xfId="383"/>
    <cellStyle name="Normal 2 14" xfId="384"/>
    <cellStyle name="Normal 2 15" xfId="385"/>
    <cellStyle name="Normal 2 16" xfId="386"/>
    <cellStyle name="Normal 2 17" xfId="387"/>
    <cellStyle name="Normal 2 18" xfId="388"/>
    <cellStyle name="Normal 2 19" xfId="389"/>
    <cellStyle name="Normal 2 2" xfId="390"/>
    <cellStyle name="Normal 2 2 2" xfId="391"/>
    <cellStyle name="Normal 2 2 3" xfId="392"/>
    <cellStyle name="Normal 2 2 4" xfId="393"/>
    <cellStyle name="Normal 2 2 5" xfId="394"/>
    <cellStyle name="Normal 2 2 6" xfId="395"/>
    <cellStyle name="Normal 2 2 7" xfId="396"/>
    <cellStyle name="Normal 2 20" xfId="397"/>
    <cellStyle name="Normal 2 3" xfId="398"/>
    <cellStyle name="Normal 2 3 2" xfId="399"/>
    <cellStyle name="Normal 2 3 3" xfId="400"/>
    <cellStyle name="Normal 2 3 4" xfId="401"/>
    <cellStyle name="Normal 2 3 5" xfId="402"/>
    <cellStyle name="Normal 2 3 6" xfId="403"/>
    <cellStyle name="Normal 2 3 7" xfId="404"/>
    <cellStyle name="Normal 2 4" xfId="405"/>
    <cellStyle name="Normal 2 4 2" xfId="406"/>
    <cellStyle name="Normal 2 4 3" xfId="407"/>
    <cellStyle name="Normal 2 4 4" xfId="408"/>
    <cellStyle name="Normal 2 4 5" xfId="409"/>
    <cellStyle name="Normal 2 4 6" xfId="410"/>
    <cellStyle name="Normal 2 4 7" xfId="411"/>
    <cellStyle name="Normal 2 5" xfId="412"/>
    <cellStyle name="Normal 2 6" xfId="413"/>
    <cellStyle name="Normal 2 7" xfId="414"/>
    <cellStyle name="Normal 2 8" xfId="415"/>
    <cellStyle name="Normal 2 9" xfId="416"/>
    <cellStyle name="Normal 2 9 2" xfId="417"/>
    <cellStyle name="Normal 2 9 3" xfId="418"/>
    <cellStyle name="Normal 2 9 4" xfId="419"/>
    <cellStyle name="Normal 2 9 5" xfId="420"/>
    <cellStyle name="Normal 2 9 6" xfId="421"/>
    <cellStyle name="Normal 2 9 7" xfId="422"/>
    <cellStyle name="Normal 2 9 8" xfId="423"/>
    <cellStyle name="Normal 2 9 9" xfId="424"/>
    <cellStyle name="Normal 27" xfId="425"/>
    <cellStyle name="Normal 3 10" xfId="426"/>
    <cellStyle name="Normal 3 11" xfId="427"/>
    <cellStyle name="Normal 3 2" xfId="428"/>
    <cellStyle name="Normal 3 3" xfId="429"/>
    <cellStyle name="Normal 3 4" xfId="430"/>
    <cellStyle name="Normal 3 5" xfId="431"/>
    <cellStyle name="Normal 3 6" xfId="432"/>
    <cellStyle name="Normal 3 7" xfId="433"/>
    <cellStyle name="Normal 3 8" xfId="434"/>
    <cellStyle name="Normal 3 9" xfId="435"/>
    <cellStyle name="Normal 4 2" xfId="436"/>
    <cellStyle name="Normal 4 3" xfId="437"/>
    <cellStyle name="Normal 4 4" xfId="438"/>
    <cellStyle name="Normal 4 5" xfId="439"/>
    <cellStyle name="Normal 4 6" xfId="440"/>
    <cellStyle name="Normal 4 7" xfId="441"/>
    <cellStyle name="Normal 4 8" xfId="442"/>
    <cellStyle name="Normal 6" xfId="443"/>
    <cellStyle name="Normal 6 2" xfId="444"/>
    <cellStyle name="Normal 6 3" xfId="445"/>
    <cellStyle name="Normal 6 4" xfId="446"/>
    <cellStyle name="Normal 6 5" xfId="447"/>
    <cellStyle name="Normal 6 6" xfId="448"/>
    <cellStyle name="Normal 6 7" xfId="449"/>
    <cellStyle name="Normal 7" xfId="450"/>
    <cellStyle name="Normal 7 2" xfId="451"/>
    <cellStyle name="Normal 7 3" xfId="452"/>
    <cellStyle name="Normal 7 4" xfId="453"/>
    <cellStyle name="Normal 7 5" xfId="454"/>
    <cellStyle name="Normal 7 6" xfId="455"/>
    <cellStyle name="Normal 7 7" xfId="456"/>
    <cellStyle name="Normal 8 2" xfId="457"/>
    <cellStyle name="Normal 8 3" xfId="458"/>
    <cellStyle name="Normal 9 2" xfId="459"/>
    <cellStyle name="Normal 9 3" xfId="460"/>
    <cellStyle name="Normal_P_4" xfId="461"/>
    <cellStyle name="Note 2" xfId="462"/>
    <cellStyle name="Pourcentage 2" xfId="463"/>
    <cellStyle name="Pourcentage 2 2" xfId="464"/>
    <cellStyle name="Pourcentage 2 3" xfId="465"/>
    <cellStyle name="Pourcentage 2 4" xfId="466"/>
    <cellStyle name="Pourcentage 2 5" xfId="467"/>
    <cellStyle name="Pourcentage 2 6" xfId="468"/>
    <cellStyle name="Pourcentage 2 7" xfId="469"/>
    <cellStyle name="Satisfaisant" xfId="470" builtinId="26" customBuiltin="1"/>
    <cellStyle name="Sortie" xfId="471" builtinId="21" customBuiltin="1"/>
    <cellStyle name="Texte explicatif" xfId="472" builtinId="53" customBuiltin="1"/>
    <cellStyle name="Titre" xfId="473" builtinId="15" customBuiltin="1"/>
    <cellStyle name="Titre 10" xfId="474"/>
    <cellStyle name="Titre 10 2" xfId="475"/>
    <cellStyle name="Titre 10 3" xfId="476"/>
    <cellStyle name="Titre 11" xfId="477"/>
    <cellStyle name="Titre 12" xfId="478"/>
    <cellStyle name="Titre 13" xfId="479"/>
    <cellStyle name="Titre 2" xfId="480"/>
    <cellStyle name="Titre 2 2" xfId="481"/>
    <cellStyle name="Titre 2 3" xfId="482"/>
    <cellStyle name="Titre 2 4" xfId="483"/>
    <cellStyle name="Titre 2 5" xfId="484"/>
    <cellStyle name="Titre 2 6" xfId="485"/>
    <cellStyle name="Titre 2 7" xfId="486"/>
    <cellStyle name="Titre 3" xfId="487"/>
    <cellStyle name="Titre 3 2" xfId="488"/>
    <cellStyle name="Titre 3 3" xfId="489"/>
    <cellStyle name="Titre 3 4" xfId="490"/>
    <cellStyle name="Titre 3 5" xfId="491"/>
    <cellStyle name="Titre 3 6" xfId="492"/>
    <cellStyle name="Titre 3 7" xfId="493"/>
    <cellStyle name="Titre 4" xfId="494"/>
    <cellStyle name="Titre 4 2" xfId="495"/>
    <cellStyle name="Titre 4 3" xfId="496"/>
    <cellStyle name="Titre 4 4" xfId="497"/>
    <cellStyle name="Titre 4 5" xfId="498"/>
    <cellStyle name="Titre 4 6" xfId="499"/>
    <cellStyle name="Titre 4 7" xfId="500"/>
    <cellStyle name="Titre 5" xfId="501"/>
    <cellStyle name="Titre 5 2" xfId="502"/>
    <cellStyle name="Titre 5 3" xfId="503"/>
    <cellStyle name="Titre 5 4" xfId="504"/>
    <cellStyle name="Titre 5 5" xfId="505"/>
    <cellStyle name="Titre 5 6" xfId="506"/>
    <cellStyle name="Titre 5 7" xfId="507"/>
    <cellStyle name="Titre 6" xfId="508"/>
    <cellStyle name="Titre 6 2" xfId="509"/>
    <cellStyle name="Titre 6 3" xfId="510"/>
    <cellStyle name="Titre 6 4" xfId="511"/>
    <cellStyle name="Titre 6 5" xfId="512"/>
    <cellStyle name="Titre 6 6" xfId="513"/>
    <cellStyle name="Titre 6 7" xfId="514"/>
    <cellStyle name="Titre 7" xfId="515"/>
    <cellStyle name="Titre 7 2" xfId="516"/>
    <cellStyle name="Titre 7 3" xfId="517"/>
    <cellStyle name="Titre 8" xfId="518"/>
    <cellStyle name="Titre 8 2" xfId="519"/>
    <cellStyle name="Titre 8 3" xfId="520"/>
    <cellStyle name="Titre 9" xfId="521"/>
    <cellStyle name="Titre 9 2" xfId="522"/>
    <cellStyle name="Titre 9 3" xfId="523"/>
    <cellStyle name="Titre 1" xfId="524" builtinId="16" customBuiltin="1"/>
    <cellStyle name="Titre 2" xfId="525" builtinId="17" customBuiltin="1"/>
    <cellStyle name="Titre 3" xfId="526" builtinId="18" customBuiltin="1"/>
    <cellStyle name="Titre 4" xfId="527" builtinId="19" customBuiltin="1"/>
    <cellStyle name="Total" xfId="528" builtinId="25" customBuiltin="1"/>
    <cellStyle name="Vérification" xfId="529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79701821413288E-2"/>
          <c:y val="4.9818840579710144E-2"/>
          <c:w val="0.91607458759285065"/>
          <c:h val="0.90036231884057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[1]GRAPH1!$A$11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[1]GRAPH1!$B$8:$M$8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[1]GRAPH1!$B$11:$M$11</c:f>
              <c:numCache>
                <c:formatCode>General</c:formatCode>
                <c:ptCount val="12"/>
                <c:pt idx="0">
                  <c:v>4.2548450826446427</c:v>
                </c:pt>
                <c:pt idx="1">
                  <c:v>2.7450987472183552</c:v>
                </c:pt>
                <c:pt idx="2">
                  <c:v>2.6085403850881095</c:v>
                </c:pt>
                <c:pt idx="3">
                  <c:v>3.732012546938801</c:v>
                </c:pt>
                <c:pt idx="4">
                  <c:v>3.4356547791747349</c:v>
                </c:pt>
                <c:pt idx="5">
                  <c:v>2.4046638153348843</c:v>
                </c:pt>
                <c:pt idx="6">
                  <c:v>4.3153031819349597</c:v>
                </c:pt>
                <c:pt idx="7">
                  <c:v>5.7359076567948142</c:v>
                </c:pt>
                <c:pt idx="8">
                  <c:v>6.1615688486238218</c:v>
                </c:pt>
                <c:pt idx="9">
                  <c:v>6.3180779592094449</c:v>
                </c:pt>
                <c:pt idx="10">
                  <c:v>3.6092691839712199</c:v>
                </c:pt>
                <c:pt idx="11">
                  <c:v>4.8711208374231374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1-4DF6-961D-7B8A7D2B7BE3}"/>
            </c:ext>
          </c:extLst>
        </c:ser>
        <c:ser>
          <c:idx val="1"/>
          <c:order val="1"/>
          <c:tx>
            <c:strRef>
              <c:f>[1]GRAPH1!$A$12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[1]GRAPH1!$B$8:$M$8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[1]GRAPH1!$B$12:$M$12</c:f>
              <c:numCache>
                <c:formatCode>General</c:formatCode>
                <c:ptCount val="12"/>
                <c:pt idx="0">
                  <c:v>1.5176304429166843</c:v>
                </c:pt>
                <c:pt idx="1">
                  <c:v>2.3337087841196924</c:v>
                </c:pt>
                <c:pt idx="2">
                  <c:v>2.274949014563199</c:v>
                </c:pt>
                <c:pt idx="3">
                  <c:v>1.7709975557965496</c:v>
                </c:pt>
                <c:pt idx="4">
                  <c:v>1.5712239009213924</c:v>
                </c:pt>
                <c:pt idx="5">
                  <c:v>1.1290280956558485</c:v>
                </c:pt>
                <c:pt idx="6">
                  <c:v>-1.1467196134656521</c:v>
                </c:pt>
                <c:pt idx="7">
                  <c:v>-3.1728272003062497</c:v>
                </c:pt>
                <c:pt idx="8">
                  <c:v>-3.8656625356628393</c:v>
                </c:pt>
                <c:pt idx="9">
                  <c:v>-4.0517614086332809</c:v>
                </c:pt>
                <c:pt idx="10">
                  <c:v>-1.9999510695407174</c:v>
                </c:pt>
                <c:pt idx="11">
                  <c:v>-2.1595552856781275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1-4DF6-961D-7B8A7D2B7BE3}"/>
            </c:ext>
          </c:extLst>
        </c:ser>
        <c:ser>
          <c:idx val="2"/>
          <c:order val="2"/>
          <c:tx>
            <c:strRef>
              <c:f>[1]GRAPH1!$A$13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[1]GRAPH1!$B$8:$M$8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[1]GRAPH1!$B$13:$M$13</c:f>
              <c:numCache>
                <c:formatCode>General</c:formatCode>
                <c:ptCount val="12"/>
                <c:pt idx="0">
                  <c:v>0.21464108310258467</c:v>
                </c:pt>
                <c:pt idx="1">
                  <c:v>0.78391306644429726</c:v>
                </c:pt>
                <c:pt idx="2">
                  <c:v>0.41564854337581281</c:v>
                </c:pt>
                <c:pt idx="3">
                  <c:v>-0.39475791355459977</c:v>
                </c:pt>
                <c:pt idx="4">
                  <c:v>0.12461513604771213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1-4DF6-961D-7B8A7D2B7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3830400"/>
        <c:axId val="1"/>
      </c:barChart>
      <c:catAx>
        <c:axId val="126383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BF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BF"/>
          </a:p>
        </c:txPr>
        <c:crossAx val="1263830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397962142177135"/>
          <c:y val="0.87971888427850831"/>
          <c:w val="0.25980485832753436"/>
          <c:h val="0.1000993041192175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BF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BF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41898992304604E-2"/>
          <c:y val="5.0925925925925923E-2"/>
          <c:w val="0.92152590685143565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[1]GRAPH3!$A$12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[1]GRAPH3!$B$8:$M$8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[1]GRAPH3!$B$12:$M$12</c:f>
              <c:numCache>
                <c:formatCode>General</c:formatCode>
                <c:ptCount val="12"/>
                <c:pt idx="0">
                  <c:v>1.3083225699191736</c:v>
                </c:pt>
                <c:pt idx="1">
                  <c:v>-1.1793527953328109</c:v>
                </c:pt>
                <c:pt idx="2">
                  <c:v>0.45972432336442992</c:v>
                </c:pt>
                <c:pt idx="3">
                  <c:v>1.4676492705360866</c:v>
                </c:pt>
                <c:pt idx="4">
                  <c:v>1.0004154553973521</c:v>
                </c:pt>
                <c:pt idx="5">
                  <c:v>0.56322115172156018</c:v>
                </c:pt>
                <c:pt idx="6">
                  <c:v>2.3686048365689105</c:v>
                </c:pt>
                <c:pt idx="7">
                  <c:v>0.83885550171070022</c:v>
                </c:pt>
                <c:pt idx="8">
                  <c:v>8.3641725643790465E-2</c:v>
                </c:pt>
                <c:pt idx="9">
                  <c:v>8.9471543318264679E-2</c:v>
                </c:pt>
                <c:pt idx="10">
                  <c:v>-1.9350413677994172</c:v>
                </c:pt>
                <c:pt idx="11">
                  <c:v>-0.22513782899913348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3-4C04-BD30-5D31C3D7F978}"/>
            </c:ext>
          </c:extLst>
        </c:ser>
        <c:ser>
          <c:idx val="1"/>
          <c:order val="1"/>
          <c:tx>
            <c:strRef>
              <c:f>[1]GRAPH3!$A$13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[1]GRAPH3!$B$8:$M$8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[1]GRAPH3!$B$13:$M$13</c:f>
              <c:numCache>
                <c:formatCode>General</c:formatCode>
                <c:ptCount val="12"/>
                <c:pt idx="0">
                  <c:v>-1.931239321942968</c:v>
                </c:pt>
                <c:pt idx="1">
                  <c:v>-0.38495492084005267</c:v>
                </c:pt>
                <c:pt idx="2">
                  <c:v>0.40204059117994184</c:v>
                </c:pt>
                <c:pt idx="3">
                  <c:v>0.96767571532825336</c:v>
                </c:pt>
                <c:pt idx="4">
                  <c:v>0.8021544318835172</c:v>
                </c:pt>
                <c:pt idx="5">
                  <c:v>0.12541374082870593</c:v>
                </c:pt>
                <c:pt idx="6">
                  <c:v>6.496242716664824E-2</c:v>
                </c:pt>
                <c:pt idx="7">
                  <c:v>-1.2279486486568736</c:v>
                </c:pt>
                <c:pt idx="8">
                  <c:v>-0.63249488636017981</c:v>
                </c:pt>
                <c:pt idx="9">
                  <c:v>-0.10428376141173867</c:v>
                </c:pt>
                <c:pt idx="10">
                  <c:v>0.16203408640635963</c:v>
                </c:pt>
                <c:pt idx="11">
                  <c:v>-0.38763253018363475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3-4C04-BD30-5D31C3D7F978}"/>
            </c:ext>
          </c:extLst>
        </c:ser>
        <c:ser>
          <c:idx val="2"/>
          <c:order val="2"/>
          <c:tx>
            <c:strRef>
              <c:f>[1]GRAPH3!$A$14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[1]GRAPH3!$B$8:$M$8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[1]GRAPH3!$B$14:$M$14</c:f>
              <c:numCache>
                <c:formatCode>General</c:formatCode>
                <c:ptCount val="12"/>
                <c:pt idx="0">
                  <c:v>0.44849736233425475</c:v>
                </c:pt>
                <c:pt idx="1">
                  <c:v>0.18091104115907086</c:v>
                </c:pt>
                <c:pt idx="2">
                  <c:v>3.5171430532865422E-2</c:v>
                </c:pt>
                <c:pt idx="3">
                  <c:v>0.15281411230219089</c:v>
                </c:pt>
                <c:pt idx="4">
                  <c:v>1.3277685587819166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F3-4C04-BD30-5D31C3D7F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590784"/>
        <c:axId val="1"/>
      </c:barChart>
      <c:catAx>
        <c:axId val="12645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BF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BF"/>
          </a:p>
        </c:txPr>
        <c:crossAx val="1264590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834419970247857"/>
          <c:y val="0.87407332455647069"/>
          <c:w val="0.15175204707621906"/>
          <c:h val="0.1068735942689134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fr-BF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BF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79382883237751E-2"/>
          <c:y val="6.4814814814814811E-2"/>
          <c:w val="0.89864239814234737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[1]GRAPH4!$A$11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[1]GRAPH4!$B$8:$M$8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[1]GRAPH4!$B$11:$M$11</c:f>
              <c:numCache>
                <c:formatCode>General</c:formatCode>
                <c:ptCount val="12"/>
                <c:pt idx="0">
                  <c:v>1.8167101358035787</c:v>
                </c:pt>
                <c:pt idx="1">
                  <c:v>1.7988846914912981</c:v>
                </c:pt>
                <c:pt idx="2">
                  <c:v>1.6085790884718509</c:v>
                </c:pt>
                <c:pt idx="3">
                  <c:v>1.9574695257585262</c:v>
                </c:pt>
                <c:pt idx="4">
                  <c:v>2.1212390165971318</c:v>
                </c:pt>
                <c:pt idx="5">
                  <c:v>1.9571377966701942</c:v>
                </c:pt>
                <c:pt idx="6">
                  <c:v>1.6144684605205351</c:v>
                </c:pt>
                <c:pt idx="7">
                  <c:v>2.3282577903682711</c:v>
                </c:pt>
                <c:pt idx="8">
                  <c:v>2.6720934347903125</c:v>
                </c:pt>
                <c:pt idx="9">
                  <c:v>3.0394062555221701</c:v>
                </c:pt>
                <c:pt idx="10">
                  <c:v>1.8590308370044051</c:v>
                </c:pt>
                <c:pt idx="11">
                  <c:v>2.5897118614106374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D70-9D74-72DE525545CB}"/>
            </c:ext>
          </c:extLst>
        </c:ser>
        <c:ser>
          <c:idx val="1"/>
          <c:order val="1"/>
          <c:tx>
            <c:strRef>
              <c:f>[1]GRAPH4!$A$12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[1]GRAPH4!$B$8:$M$8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[1]GRAPH4!$B$12:$M$12</c:f>
              <c:numCache>
                <c:formatCode>General</c:formatCode>
                <c:ptCount val="12"/>
                <c:pt idx="0">
                  <c:v>1.0973444745330685</c:v>
                </c:pt>
                <c:pt idx="1">
                  <c:v>1.1753294413137105</c:v>
                </c:pt>
                <c:pt idx="2">
                  <c:v>0.9357232822292838</c:v>
                </c:pt>
                <c:pt idx="3">
                  <c:v>0.68075873105910567</c:v>
                </c:pt>
                <c:pt idx="4">
                  <c:v>0.4592987964429307</c:v>
                </c:pt>
                <c:pt idx="5">
                  <c:v>0.51674747848016178</c:v>
                </c:pt>
                <c:pt idx="6">
                  <c:v>0.297719563382981</c:v>
                </c:pt>
                <c:pt idx="7">
                  <c:v>-0.85003954640160417</c:v>
                </c:pt>
                <c:pt idx="8">
                  <c:v>-1.2900036581323215</c:v>
                </c:pt>
                <c:pt idx="9">
                  <c:v>-1.9082190838125457</c:v>
                </c:pt>
                <c:pt idx="10">
                  <c:v>-0.78189161593978929</c:v>
                </c:pt>
                <c:pt idx="11">
                  <c:v>-0.90400877175695893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8-4D70-9D74-72DE525545CB}"/>
            </c:ext>
          </c:extLst>
        </c:ser>
        <c:ser>
          <c:idx val="2"/>
          <c:order val="2"/>
          <c:tx>
            <c:strRef>
              <c:f>[1]GRAPH4!$A$13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[1]GRAPH4!$B$8:$M$8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[1]GRAPH4!$B$13:$M$13</c:f>
              <c:numCache>
                <c:formatCode>General</c:formatCode>
                <c:ptCount val="12"/>
                <c:pt idx="0">
                  <c:v>0.69520567296121882</c:v>
                </c:pt>
                <c:pt idx="1">
                  <c:v>-0.23552593190618865</c:v>
                </c:pt>
                <c:pt idx="2">
                  <c:v>-0.21872498701838161</c:v>
                </c:pt>
                <c:pt idx="3">
                  <c:v>0.18703191412741127</c:v>
                </c:pt>
                <c:pt idx="4">
                  <c:v>0.43562767283193971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8-4D70-9D74-72DE52554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591200"/>
        <c:axId val="1"/>
      </c:barChart>
      <c:catAx>
        <c:axId val="126459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BF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BF"/>
          </a:p>
        </c:txPr>
        <c:crossAx val="1264591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36909208799074"/>
          <c:y val="0.87207115677295322"/>
          <c:w val="0.32269823517129398"/>
          <c:h val="0.108487320938262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fr-BF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BF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209672811217903E-2"/>
          <c:y val="4.5719035743973402E-2"/>
          <c:w val="0.93094611359356572"/>
          <c:h val="0.90856192851205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[1]GRAPH5!$A$21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[1]GRAPH5!$B$18:$M$18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[1]GRAPH5!$B$21:$M$21</c:f>
              <c:numCache>
                <c:formatCode>General</c:formatCode>
                <c:ptCount val="12"/>
                <c:pt idx="0">
                  <c:v>2.5600835945663647</c:v>
                </c:pt>
                <c:pt idx="1">
                  <c:v>1.9702602230483368</c:v>
                </c:pt>
                <c:pt idx="2">
                  <c:v>2.4749907373101232</c:v>
                </c:pt>
                <c:pt idx="3">
                  <c:v>3.8961038961039085</c:v>
                </c:pt>
                <c:pt idx="4">
                  <c:v>4.5165486341956829</c:v>
                </c:pt>
                <c:pt idx="5">
                  <c:v>3.8036549086272853</c:v>
                </c:pt>
                <c:pt idx="6">
                  <c:v>7.9547862945955394</c:v>
                </c:pt>
                <c:pt idx="7">
                  <c:v>10.578158458244102</c:v>
                </c:pt>
                <c:pt idx="8">
                  <c:v>10.586470462175868</c:v>
                </c:pt>
                <c:pt idx="9">
                  <c:v>10.76329331046313</c:v>
                </c:pt>
                <c:pt idx="10">
                  <c:v>6.6950959488272899</c:v>
                </c:pt>
                <c:pt idx="11">
                  <c:v>8.8575376336266451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A-4A69-B8E4-9A7A3361D5C7}"/>
            </c:ext>
          </c:extLst>
        </c:ser>
        <c:ser>
          <c:idx val="1"/>
          <c:order val="1"/>
          <c:tx>
            <c:strRef>
              <c:f>[1]GRAPH5!$A$22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[1]GRAPH5!$B$18:$M$18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[1]GRAPH5!$B$22:$M$22</c:f>
              <c:numCache>
                <c:formatCode>General</c:formatCode>
                <c:ptCount val="12"/>
                <c:pt idx="0">
                  <c:v>7.9280594150076489</c:v>
                </c:pt>
                <c:pt idx="1">
                  <c:v>6.5526683353896331</c:v>
                </c:pt>
                <c:pt idx="2">
                  <c:v>5.9590071234346897</c:v>
                </c:pt>
                <c:pt idx="3">
                  <c:v>5.7504394076362209</c:v>
                </c:pt>
                <c:pt idx="4">
                  <c:v>6.2062234728424759</c:v>
                </c:pt>
                <c:pt idx="5">
                  <c:v>5.3043967531751779</c:v>
                </c:pt>
                <c:pt idx="6">
                  <c:v>1.3737830394730866</c:v>
                </c:pt>
                <c:pt idx="7">
                  <c:v>-2.595214584486305</c:v>
                </c:pt>
                <c:pt idx="8">
                  <c:v>-4.6503723090166034</c:v>
                </c:pt>
                <c:pt idx="9">
                  <c:v>-5.0949745710909156</c:v>
                </c:pt>
                <c:pt idx="10">
                  <c:v>-2.601217644361864</c:v>
                </c:pt>
                <c:pt idx="11">
                  <c:v>-4.5645799330734764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A-4A69-B8E4-9A7A3361D5C7}"/>
            </c:ext>
          </c:extLst>
        </c:ser>
        <c:ser>
          <c:idx val="2"/>
          <c:order val="2"/>
          <c:tx>
            <c:strRef>
              <c:f>[1]GRAPH5!$A$23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[1]GRAPH5!$B$18:$M$18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[1]GRAPH5!$B$23:$M$23</c:f>
              <c:numCache>
                <c:formatCode>General</c:formatCode>
                <c:ptCount val="12"/>
                <c:pt idx="0">
                  <c:v>-3.6943494874975946</c:v>
                </c:pt>
                <c:pt idx="1">
                  <c:v>-1.1985887549218699</c:v>
                </c:pt>
                <c:pt idx="2">
                  <c:v>-0.97433630293372042</c:v>
                </c:pt>
                <c:pt idx="3">
                  <c:v>-2.7620576170998223</c:v>
                </c:pt>
                <c:pt idx="4">
                  <c:v>-1.6916580152192884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4A-4A69-B8E4-9A7A3361D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591616"/>
        <c:axId val="1"/>
      </c:barChart>
      <c:catAx>
        <c:axId val="126459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BF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BF"/>
          </a:p>
        </c:txPr>
        <c:crossAx val="1264591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510720380823923"/>
          <c:y val="0.88017723251452451"/>
          <c:w val="0.28060859931093096"/>
          <c:h val="0.101126745863370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fr-BF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BF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182880</xdr:rowOff>
        </xdr:from>
        <xdr:to>
          <xdr:col>11</xdr:col>
          <xdr:colOff>350520</xdr:colOff>
          <xdr:row>27</xdr:row>
          <xdr:rowOff>22860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66824BB-AE78-4DE7-8F3F-B2AE8DD2E5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0</xdr:row>
          <xdr:rowOff>0</xdr:rowOff>
        </xdr:from>
        <xdr:to>
          <xdr:col>11</xdr:col>
          <xdr:colOff>304800</xdr:colOff>
          <xdr:row>15</xdr:row>
          <xdr:rowOff>175260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6411D21-AF8F-4539-B5EA-C6FAA66095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10</xdr:col>
      <xdr:colOff>514350</xdr:colOff>
      <xdr:row>28</xdr:row>
      <xdr:rowOff>106680</xdr:rowOff>
    </xdr:to>
    <xdr:graphicFrame macro="">
      <xdr:nvGraphicFramePr>
        <xdr:cNvPr id="27567209" name="Graphique 3">
          <a:extLst>
            <a:ext uri="{FF2B5EF4-FFF2-40B4-BE49-F238E27FC236}">
              <a16:creationId xmlns:a16="http://schemas.microsoft.com/office/drawing/2014/main" id="{CB7DD2ED-7E38-4FB7-89DC-F0217E4C0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34</xdr:row>
      <xdr:rowOff>99060</xdr:rowOff>
    </xdr:from>
    <xdr:to>
      <xdr:col>10</xdr:col>
      <xdr:colOff>521970</xdr:colOff>
      <xdr:row>63</xdr:row>
      <xdr:rowOff>125730</xdr:rowOff>
    </xdr:to>
    <xdr:pic>
      <xdr:nvPicPr>
        <xdr:cNvPr id="27567210" name="Image 1">
          <a:extLst>
            <a:ext uri="{FF2B5EF4-FFF2-40B4-BE49-F238E27FC236}">
              <a16:creationId xmlns:a16="http://schemas.microsoft.com/office/drawing/2014/main" id="{29C6BB28-A85A-4E60-8E32-5778D6468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0710"/>
          <a:ext cx="7882890" cy="455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91440</xdr:colOff>
      <xdr:row>70</xdr:row>
      <xdr:rowOff>72390</xdr:rowOff>
    </xdr:from>
    <xdr:to>
      <xdr:col>10</xdr:col>
      <xdr:colOff>689610</xdr:colOff>
      <xdr:row>89</xdr:row>
      <xdr:rowOff>34290</xdr:rowOff>
    </xdr:to>
    <xdr:graphicFrame macro="">
      <xdr:nvGraphicFramePr>
        <xdr:cNvPr id="27567211" name="Graphique 1">
          <a:extLst>
            <a:ext uri="{FF2B5EF4-FFF2-40B4-BE49-F238E27FC236}">
              <a16:creationId xmlns:a16="http://schemas.microsoft.com/office/drawing/2014/main" id="{3CB247BD-6D59-4E8F-9DD4-01D7C54E3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94</xdr:row>
      <xdr:rowOff>0</xdr:rowOff>
    </xdr:from>
    <xdr:to>
      <xdr:col>10</xdr:col>
      <xdr:colOff>632460</xdr:colOff>
      <xdr:row>111</xdr:row>
      <xdr:rowOff>83820</xdr:rowOff>
    </xdr:to>
    <xdr:graphicFrame macro="">
      <xdr:nvGraphicFramePr>
        <xdr:cNvPr id="27567212" name="Graphique 1">
          <a:extLst>
            <a:ext uri="{FF2B5EF4-FFF2-40B4-BE49-F238E27FC236}">
              <a16:creationId xmlns:a16="http://schemas.microsoft.com/office/drawing/2014/main" id="{70E73BAC-3A42-4D24-BCDD-BF00090AE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10</xdr:col>
      <xdr:colOff>514350</xdr:colOff>
      <xdr:row>135</xdr:row>
      <xdr:rowOff>83820</xdr:rowOff>
    </xdr:to>
    <xdr:graphicFrame macro="">
      <xdr:nvGraphicFramePr>
        <xdr:cNvPr id="27567213" name="Graphique 2">
          <a:extLst>
            <a:ext uri="{FF2B5EF4-FFF2-40B4-BE49-F238E27FC236}">
              <a16:creationId xmlns:a16="http://schemas.microsoft.com/office/drawing/2014/main" id="{3C86C8C6-24BE-4B19-B4AD-3D59973B9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7620</xdr:rowOff>
        </xdr:from>
        <xdr:to>
          <xdr:col>11</xdr:col>
          <xdr:colOff>655320</xdr:colOff>
          <xdr:row>66</xdr:row>
          <xdr:rowOff>106680</xdr:rowOff>
        </xdr:to>
        <xdr:sp macro="" textlink="">
          <xdr:nvSpPr>
            <xdr:cNvPr id="27566081" name="Object 1" hidden="1">
              <a:extLst>
                <a:ext uri="{63B3BB69-23CF-44E3-9099-C40C66FF867C}">
                  <a14:compatExt spid="_x0000_s27566081"/>
                </a:ext>
                <a:ext uri="{FF2B5EF4-FFF2-40B4-BE49-F238E27FC236}">
                  <a16:creationId xmlns:a16="http://schemas.microsoft.com/office/drawing/2014/main" id="{DA960AFD-BF94-41F9-99FC-B18281ED9C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BASE%20GRAPH%20V3%20MAI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national selon la nomenc"/>
      <sheetName val="indice 2023 et 2024 base 2014  "/>
      <sheetName val="ind racc 2014 base 2023"/>
      <sheetName val="INDICE REGION BASE 2014"/>
      <sheetName val="INDICE REGION BASE 2023"/>
      <sheetName val="GRAPH1"/>
      <sheetName val="GRAPH2"/>
      <sheetName val="GRAPH3"/>
      <sheetName val="GRAPH4"/>
      <sheetName val="GRAPH5"/>
      <sheetName val="Feuil7"/>
      <sheetName val="Feuil2 (2)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B8" t="str">
            <v>Janv</v>
          </cell>
          <cell r="C8" t="str">
            <v>Févr</v>
          </cell>
          <cell r="D8" t="str">
            <v>Mars</v>
          </cell>
          <cell r="E8" t="str">
            <v>Avr</v>
          </cell>
          <cell r="F8" t="str">
            <v>Mai</v>
          </cell>
          <cell r="G8" t="str">
            <v>Juin</v>
          </cell>
          <cell r="H8" t="str">
            <v>Juil</v>
          </cell>
          <cell r="I8" t="str">
            <v>Août</v>
          </cell>
          <cell r="J8" t="str">
            <v>Sept</v>
          </cell>
          <cell r="K8" t="str">
            <v>Oct</v>
          </cell>
          <cell r="L8" t="str">
            <v>Nov</v>
          </cell>
          <cell r="M8" t="str">
            <v>Déc</v>
          </cell>
        </row>
        <row r="11">
          <cell r="A11">
            <v>2024</v>
          </cell>
          <cell r="B11">
            <v>4.2548450826446427</v>
          </cell>
          <cell r="C11">
            <v>2.7450987472183552</v>
          </cell>
          <cell r="D11">
            <v>2.6085403850881095</v>
          </cell>
          <cell r="E11">
            <v>3.732012546938801</v>
          </cell>
          <cell r="F11">
            <v>3.4356547791747349</v>
          </cell>
          <cell r="G11">
            <v>2.4046638153348843</v>
          </cell>
          <cell r="H11">
            <v>4.3153031819349597</v>
          </cell>
          <cell r="I11">
            <v>5.7359076567948142</v>
          </cell>
          <cell r="J11">
            <v>6.1615688486238218</v>
          </cell>
          <cell r="K11">
            <v>6.3180779592094449</v>
          </cell>
          <cell r="L11">
            <v>3.6092691839712199</v>
          </cell>
          <cell r="M11">
            <v>4.8711208374231374</v>
          </cell>
        </row>
        <row r="12">
          <cell r="A12">
            <v>2025</v>
          </cell>
          <cell r="B12">
            <v>1.5176304429166843</v>
          </cell>
          <cell r="C12">
            <v>2.3337087841196924</v>
          </cell>
          <cell r="D12">
            <v>2.274949014563199</v>
          </cell>
          <cell r="E12">
            <v>1.7709975557965496</v>
          </cell>
          <cell r="F12">
            <v>1.5712239009213924</v>
          </cell>
          <cell r="G12">
            <v>1.1290280956558485</v>
          </cell>
          <cell r="H12">
            <v>-1.1467196134656521</v>
          </cell>
          <cell r="I12">
            <v>-3.1728272003062497</v>
          </cell>
          <cell r="J12">
            <v>-3.8656625356628393</v>
          </cell>
          <cell r="K12">
            <v>-4.0517614086332809</v>
          </cell>
          <cell r="L12">
            <v>-1.9999510695407174</v>
          </cell>
          <cell r="M12">
            <v>-2.1595552856781275</v>
          </cell>
        </row>
        <row r="13">
          <cell r="A13">
            <v>2026</v>
          </cell>
          <cell r="B13">
            <v>0.21464108310258467</v>
          </cell>
          <cell r="C13">
            <v>0.78391306644429726</v>
          </cell>
          <cell r="D13">
            <v>0.41564854337581281</v>
          </cell>
          <cell r="E13">
            <v>-0.39475791355459977</v>
          </cell>
          <cell r="F13">
            <v>0.12461513604771213</v>
          </cell>
        </row>
      </sheetData>
      <sheetData sheetId="6" refreshError="1"/>
      <sheetData sheetId="7">
        <row r="8">
          <cell r="B8" t="str">
            <v>Janv</v>
          </cell>
          <cell r="C8" t="str">
            <v>Févr</v>
          </cell>
          <cell r="D8" t="str">
            <v>Mars</v>
          </cell>
          <cell r="E8" t="str">
            <v>Avr</v>
          </cell>
          <cell r="F8" t="str">
            <v>Mai</v>
          </cell>
          <cell r="G8" t="str">
            <v>Juin</v>
          </cell>
          <cell r="H8" t="str">
            <v>Juil</v>
          </cell>
          <cell r="I8" t="str">
            <v>Août</v>
          </cell>
          <cell r="J8" t="str">
            <v>Sept</v>
          </cell>
          <cell r="K8" t="str">
            <v>Oct</v>
          </cell>
          <cell r="L8" t="str">
            <v>Nov</v>
          </cell>
          <cell r="M8" t="str">
            <v>Déc</v>
          </cell>
        </row>
        <row r="12">
          <cell r="A12">
            <v>2024</v>
          </cell>
          <cell r="B12">
            <v>1.3083225699191736</v>
          </cell>
          <cell r="C12">
            <v>-1.1793527953328109</v>
          </cell>
          <cell r="D12">
            <v>0.45972432336442992</v>
          </cell>
          <cell r="E12">
            <v>1.4676492705360866</v>
          </cell>
          <cell r="F12">
            <v>1.0004154553973521</v>
          </cell>
          <cell r="G12">
            <v>0.56322115172156018</v>
          </cell>
          <cell r="H12">
            <v>2.3686048365689105</v>
          </cell>
          <cell r="I12">
            <v>0.83885550171070022</v>
          </cell>
          <cell r="J12">
            <v>8.3641725643790465E-2</v>
          </cell>
          <cell r="K12">
            <v>8.9471543318264679E-2</v>
          </cell>
          <cell r="L12">
            <v>-1.9350413677994172</v>
          </cell>
          <cell r="M12">
            <v>-0.22513782899913348</v>
          </cell>
        </row>
        <row r="13">
          <cell r="A13">
            <v>2025</v>
          </cell>
          <cell r="B13">
            <v>-1.931239321942968</v>
          </cell>
          <cell r="C13">
            <v>-0.38495492084005267</v>
          </cell>
          <cell r="D13">
            <v>0.40204059117994184</v>
          </cell>
          <cell r="E13">
            <v>0.96767571532825336</v>
          </cell>
          <cell r="F13">
            <v>0.8021544318835172</v>
          </cell>
          <cell r="G13">
            <v>0.12541374082870593</v>
          </cell>
          <cell r="H13">
            <v>6.496242716664824E-2</v>
          </cell>
          <cell r="I13">
            <v>-1.2279486486568736</v>
          </cell>
          <cell r="J13">
            <v>-0.63249488636017981</v>
          </cell>
          <cell r="K13">
            <v>-0.10428376141173867</v>
          </cell>
          <cell r="L13">
            <v>0.16203408640635963</v>
          </cell>
          <cell r="M13">
            <v>-0.38763253018363475</v>
          </cell>
        </row>
        <row r="14">
          <cell r="A14">
            <v>2026</v>
          </cell>
          <cell r="B14">
            <v>0.44849736233425475</v>
          </cell>
          <cell r="C14">
            <v>0.18091104115907086</v>
          </cell>
          <cell r="D14">
            <v>3.5171430532865422E-2</v>
          </cell>
          <cell r="E14">
            <v>0.15281411230219089</v>
          </cell>
          <cell r="F14">
            <v>1.3277685587819166</v>
          </cell>
        </row>
      </sheetData>
      <sheetData sheetId="8">
        <row r="8">
          <cell r="B8" t="str">
            <v>Janv</v>
          </cell>
          <cell r="C8" t="str">
            <v>Févr</v>
          </cell>
          <cell r="D8" t="str">
            <v>Mars</v>
          </cell>
          <cell r="E8" t="str">
            <v>Avr</v>
          </cell>
          <cell r="F8" t="str">
            <v>Mai</v>
          </cell>
          <cell r="G8" t="str">
            <v>Juin</v>
          </cell>
          <cell r="H8" t="str">
            <v>Juil</v>
          </cell>
          <cell r="I8" t="str">
            <v>Août</v>
          </cell>
          <cell r="J8" t="str">
            <v>Sept</v>
          </cell>
          <cell r="K8" t="str">
            <v>Oct</v>
          </cell>
          <cell r="L8" t="str">
            <v>Nov</v>
          </cell>
          <cell r="M8" t="str">
            <v>Déc</v>
          </cell>
        </row>
        <row r="11">
          <cell r="A11">
            <v>2024</v>
          </cell>
          <cell r="B11">
            <v>1.8167101358035787</v>
          </cell>
          <cell r="C11">
            <v>1.7988846914912981</v>
          </cell>
          <cell r="D11">
            <v>1.6085790884718509</v>
          </cell>
          <cell r="E11">
            <v>1.9574695257585262</v>
          </cell>
          <cell r="F11">
            <v>2.1212390165971318</v>
          </cell>
          <cell r="G11">
            <v>1.9571377966701942</v>
          </cell>
          <cell r="H11">
            <v>1.6144684605205351</v>
          </cell>
          <cell r="I11">
            <v>2.3282577903682711</v>
          </cell>
          <cell r="J11">
            <v>2.6720934347903125</v>
          </cell>
          <cell r="K11">
            <v>3.0394062555221701</v>
          </cell>
          <cell r="L11">
            <v>1.8590308370044051</v>
          </cell>
          <cell r="M11">
            <v>2.5897118614106374</v>
          </cell>
        </row>
        <row r="12">
          <cell r="A12">
            <v>2025</v>
          </cell>
          <cell r="B12">
            <v>1.0973444745330685</v>
          </cell>
          <cell r="C12">
            <v>1.1753294413137105</v>
          </cell>
          <cell r="D12">
            <v>0.9357232822292838</v>
          </cell>
          <cell r="E12">
            <v>0.68075873105910567</v>
          </cell>
          <cell r="F12">
            <v>0.4592987964429307</v>
          </cell>
          <cell r="G12">
            <v>0.51674747848016178</v>
          </cell>
          <cell r="H12">
            <v>0.297719563382981</v>
          </cell>
          <cell r="I12">
            <v>-0.85003954640160417</v>
          </cell>
          <cell r="J12">
            <v>-1.2900036581323215</v>
          </cell>
          <cell r="K12">
            <v>-1.9082190838125457</v>
          </cell>
          <cell r="L12">
            <v>-0.78189161593978929</v>
          </cell>
          <cell r="M12">
            <v>-0.90400877175695893</v>
          </cell>
        </row>
        <row r="13">
          <cell r="A13">
            <v>2026</v>
          </cell>
          <cell r="B13">
            <v>0.69520567296121882</v>
          </cell>
          <cell r="C13">
            <v>-0.23552593190618865</v>
          </cell>
          <cell r="D13">
            <v>-0.21872498701838161</v>
          </cell>
          <cell r="E13">
            <v>0.18703191412741127</v>
          </cell>
          <cell r="F13">
            <v>0.43562767283193971</v>
          </cell>
        </row>
      </sheetData>
      <sheetData sheetId="9">
        <row r="18">
          <cell r="B18" t="str">
            <v>Janv</v>
          </cell>
          <cell r="C18" t="str">
            <v>Févr</v>
          </cell>
          <cell r="D18" t="str">
            <v>Mars</v>
          </cell>
          <cell r="E18" t="str">
            <v>Avr</v>
          </cell>
          <cell r="F18" t="str">
            <v>Mai</v>
          </cell>
          <cell r="G18" t="str">
            <v>Juin</v>
          </cell>
          <cell r="H18" t="str">
            <v>Juil</v>
          </cell>
          <cell r="I18" t="str">
            <v>Août</v>
          </cell>
          <cell r="J18" t="str">
            <v>Sept</v>
          </cell>
          <cell r="K18" t="str">
            <v>Oct</v>
          </cell>
          <cell r="L18" t="str">
            <v>Nov</v>
          </cell>
          <cell r="M18" t="str">
            <v>Déc</v>
          </cell>
        </row>
        <row r="21">
          <cell r="A21">
            <v>2024</v>
          </cell>
          <cell r="B21">
            <v>2.5600835945663647</v>
          </cell>
          <cell r="C21">
            <v>1.9702602230483368</v>
          </cell>
          <cell r="D21">
            <v>2.4749907373101232</v>
          </cell>
          <cell r="E21">
            <v>3.8961038961039085</v>
          </cell>
          <cell r="F21">
            <v>4.5165486341956829</v>
          </cell>
          <cell r="G21">
            <v>3.8036549086272853</v>
          </cell>
          <cell r="H21">
            <v>7.9547862945955394</v>
          </cell>
          <cell r="I21">
            <v>10.578158458244102</v>
          </cell>
          <cell r="J21">
            <v>10.586470462175868</v>
          </cell>
          <cell r="K21">
            <v>10.76329331046313</v>
          </cell>
          <cell r="L21">
            <v>6.6950959488272899</v>
          </cell>
          <cell r="M21">
            <v>8.8575376336266451</v>
          </cell>
        </row>
        <row r="22">
          <cell r="A22">
            <v>2025</v>
          </cell>
          <cell r="B22">
            <v>7.9280594150076489</v>
          </cell>
          <cell r="C22">
            <v>6.5526683353896331</v>
          </cell>
          <cell r="D22">
            <v>5.9590071234346897</v>
          </cell>
          <cell r="E22">
            <v>5.7504394076362209</v>
          </cell>
          <cell r="F22">
            <v>6.2062234728424759</v>
          </cell>
          <cell r="G22">
            <v>5.3043967531751779</v>
          </cell>
          <cell r="H22">
            <v>1.3737830394730866</v>
          </cell>
          <cell r="I22">
            <v>-2.595214584486305</v>
          </cell>
          <cell r="J22">
            <v>-4.6503723090166034</v>
          </cell>
          <cell r="K22">
            <v>-5.0949745710909156</v>
          </cell>
          <cell r="L22">
            <v>-2.601217644361864</v>
          </cell>
          <cell r="M22">
            <v>-4.5645799330734764</v>
          </cell>
        </row>
        <row r="23">
          <cell r="A23">
            <v>2026</v>
          </cell>
          <cell r="B23">
            <v>-3.6943494874975946</v>
          </cell>
          <cell r="C23">
            <v>-1.1985887549218699</v>
          </cell>
          <cell r="D23">
            <v>-0.97433630293372042</v>
          </cell>
          <cell r="E23">
            <v>-2.7620576170998223</v>
          </cell>
          <cell r="F23">
            <v>-1.6916580152192884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Microsoft_Word_97_-_2003_Document1.doc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Document2.doc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Q55"/>
  <sheetViews>
    <sheetView tabSelected="1" topLeftCell="A7" zoomScale="80" zoomScaleNormal="80" zoomScaleSheetLayoutView="92" workbookViewId="0">
      <selection activeCell="H34" sqref="H34"/>
    </sheetView>
  </sheetViews>
  <sheetFormatPr baseColWidth="10" defaultColWidth="11.33203125" defaultRowHeight="11.4" x14ac:dyDescent="0.4"/>
  <cols>
    <col min="1" max="1" width="4.5546875" style="19" customWidth="1"/>
    <col min="2" max="2" width="31.5546875" style="19" customWidth="1"/>
    <col min="3" max="12" width="7.109375" style="19" customWidth="1"/>
    <col min="13" max="16384" width="11.33203125" style="19"/>
  </cols>
  <sheetData>
    <row r="1" spans="1:5" x14ac:dyDescent="0.4">
      <c r="A1" s="19" t="s">
        <v>15</v>
      </c>
      <c r="E1" s="20"/>
    </row>
    <row r="2" spans="1:5" ht="12" customHeight="1" x14ac:dyDescent="0.4">
      <c r="D2" s="18"/>
    </row>
    <row r="3" spans="1:5" ht="15" customHeight="1" x14ac:dyDescent="0.4">
      <c r="E3" s="18"/>
    </row>
    <row r="4" spans="1:5" ht="15" customHeight="1" x14ac:dyDescent="0.4">
      <c r="A4" s="21"/>
      <c r="D4" s="18"/>
    </row>
    <row r="5" spans="1:5" ht="12" customHeight="1" x14ac:dyDescent="0.4">
      <c r="E5" s="18"/>
    </row>
    <row r="6" spans="1:5" ht="12" customHeight="1" x14ac:dyDescent="0.4">
      <c r="D6" s="22"/>
    </row>
    <row r="7" spans="1:5" ht="18" customHeight="1" x14ac:dyDescent="0.4">
      <c r="B7" s="23"/>
      <c r="C7" s="23"/>
      <c r="E7" s="18"/>
    </row>
    <row r="8" spans="1:5" ht="12" customHeight="1" x14ac:dyDescent="0.4">
      <c r="D8" s="18"/>
    </row>
    <row r="9" spans="1:5" ht="12" customHeight="1" x14ac:dyDescent="0.4">
      <c r="B9" s="197"/>
      <c r="C9" s="197"/>
      <c r="D9" s="197"/>
      <c r="E9" s="197"/>
    </row>
    <row r="10" spans="1:5" ht="12" customHeight="1" x14ac:dyDescent="0.4">
      <c r="B10" s="17"/>
      <c r="C10" s="17"/>
      <c r="D10" s="18"/>
      <c r="E10" s="18"/>
    </row>
    <row r="11" spans="1:5" ht="12" customHeight="1" x14ac:dyDescent="0.4">
      <c r="B11" s="17"/>
      <c r="C11" s="17"/>
      <c r="D11" s="18"/>
      <c r="E11" s="18"/>
    </row>
    <row r="12" spans="1:5" ht="12" customHeight="1" x14ac:dyDescent="0.4">
      <c r="D12" s="18"/>
    </row>
    <row r="13" spans="1:5" ht="18.75" customHeight="1" x14ac:dyDescent="0.4">
      <c r="D13" s="18"/>
    </row>
    <row r="14" spans="1:5" ht="12" customHeight="1" x14ac:dyDescent="0.4">
      <c r="A14" s="23"/>
      <c r="D14" s="24"/>
    </row>
    <row r="15" spans="1:5" ht="12" customHeight="1" x14ac:dyDescent="0.4">
      <c r="D15" s="24"/>
    </row>
    <row r="16" spans="1:5" ht="27.75" customHeight="1" x14ac:dyDescent="0.4">
      <c r="D16" s="24"/>
    </row>
    <row r="17" spans="1:12" ht="12" customHeight="1" x14ac:dyDescent="0.4">
      <c r="D17" s="24"/>
    </row>
    <row r="18" spans="1:12" ht="22.5" customHeight="1" x14ac:dyDescent="0.4">
      <c r="D18" s="24"/>
    </row>
    <row r="19" spans="1:12" ht="12" customHeight="1" x14ac:dyDescent="0.4">
      <c r="D19" s="25"/>
    </row>
    <row r="20" spans="1:12" ht="21" customHeight="1" x14ac:dyDescent="0.4">
      <c r="D20" s="25"/>
    </row>
    <row r="21" spans="1:12" ht="21" customHeight="1" x14ac:dyDescent="0.4">
      <c r="D21" s="25"/>
    </row>
    <row r="22" spans="1:12" ht="16.5" customHeight="1" x14ac:dyDescent="0.4">
      <c r="D22" s="25"/>
    </row>
    <row r="23" spans="1:12" x14ac:dyDescent="0.4">
      <c r="A23" s="27"/>
      <c r="B23" s="28"/>
      <c r="C23" s="28"/>
      <c r="D23" s="28"/>
      <c r="E23" s="28"/>
      <c r="F23" s="26"/>
      <c r="G23" s="26"/>
      <c r="H23" s="26"/>
      <c r="I23" s="26"/>
      <c r="J23" s="26"/>
    </row>
    <row r="24" spans="1:12" x14ac:dyDescent="0.4">
      <c r="A24" s="29"/>
      <c r="B24" s="26"/>
      <c r="C24" s="26"/>
    </row>
    <row r="25" spans="1:12" x14ac:dyDescent="0.4">
      <c r="A25" s="26"/>
      <c r="B25" s="30"/>
      <c r="C25" s="30"/>
    </row>
    <row r="26" spans="1:12" x14ac:dyDescent="0.4">
      <c r="A26" s="26"/>
      <c r="B26" s="30"/>
      <c r="C26" s="30"/>
    </row>
    <row r="27" spans="1:12" x14ac:dyDescent="0.4">
      <c r="A27" s="26"/>
      <c r="B27" s="30"/>
      <c r="C27" s="30"/>
    </row>
    <row r="28" spans="1:12" x14ac:dyDescent="0.4">
      <c r="A28" s="26"/>
      <c r="B28" s="30"/>
      <c r="C28" s="30"/>
    </row>
    <row r="29" spans="1:12" ht="15.3" thickBot="1" x14ac:dyDescent="0.45">
      <c r="A29" s="196" t="s">
        <v>264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</row>
    <row r="30" spans="1:12" ht="16.350000000000001" customHeight="1" thickBot="1" x14ac:dyDescent="0.45">
      <c r="A30" s="32"/>
      <c r="B30" s="33"/>
      <c r="C30" s="34"/>
      <c r="D30" s="198" t="s">
        <v>54</v>
      </c>
      <c r="E30" s="199"/>
      <c r="F30" s="199"/>
      <c r="G30" s="199"/>
      <c r="H30" s="200"/>
      <c r="I30" s="70"/>
      <c r="J30" s="201" t="s">
        <v>55</v>
      </c>
      <c r="K30" s="199"/>
      <c r="L30" s="200"/>
    </row>
    <row r="31" spans="1:12" ht="7.8" customHeight="1" x14ac:dyDescent="0.4">
      <c r="A31" s="202"/>
      <c r="B31" s="204" t="s">
        <v>56</v>
      </c>
      <c r="C31" s="35" t="s">
        <v>57</v>
      </c>
      <c r="D31" s="206">
        <v>45778</v>
      </c>
      <c r="E31" s="206">
        <v>46054</v>
      </c>
      <c r="F31" s="208">
        <v>46082</v>
      </c>
      <c r="G31" s="208">
        <v>46113</v>
      </c>
      <c r="H31" s="210">
        <v>46143</v>
      </c>
      <c r="I31" s="194" t="s">
        <v>170</v>
      </c>
      <c r="J31" s="192" t="s">
        <v>58</v>
      </c>
      <c r="K31" s="192" t="s">
        <v>59</v>
      </c>
      <c r="L31" s="192" t="s">
        <v>60</v>
      </c>
    </row>
    <row r="32" spans="1:12" ht="12" customHeight="1" thickBot="1" x14ac:dyDescent="0.45">
      <c r="A32" s="203"/>
      <c r="B32" s="205"/>
      <c r="C32" s="36" t="s">
        <v>61</v>
      </c>
      <c r="D32" s="207"/>
      <c r="E32" s="207"/>
      <c r="F32" s="209"/>
      <c r="G32" s="209"/>
      <c r="H32" s="211"/>
      <c r="I32" s="195"/>
      <c r="J32" s="193"/>
      <c r="K32" s="193"/>
      <c r="L32" s="193"/>
    </row>
    <row r="33" spans="1:17" ht="16.350000000000001" customHeight="1" thickBot="1" x14ac:dyDescent="0.45">
      <c r="A33" s="37"/>
      <c r="B33" s="54" t="s">
        <v>0</v>
      </c>
      <c r="C33" s="38">
        <v>10000</v>
      </c>
      <c r="D33" s="47">
        <v>104.872820063346</v>
      </c>
      <c r="E33" s="47">
        <v>103.43307831059499</v>
      </c>
      <c r="F33" s="47">
        <v>103.46945720388101</v>
      </c>
      <c r="G33" s="47">
        <v>103.627573136411</v>
      </c>
      <c r="H33" s="47">
        <v>105.00350747074501</v>
      </c>
      <c r="I33" s="47">
        <f>I34+SUM(I43:I54)</f>
        <v>1.3276330778302585</v>
      </c>
      <c r="J33" s="51">
        <f>(H33/G33-1)*100</f>
        <v>1.3277685587819166</v>
      </c>
      <c r="K33" s="47">
        <f>(H33/E33-1)*100</f>
        <v>1.5183045750936985</v>
      </c>
      <c r="L33" s="47">
        <f>(H33/D33-1)*100</f>
        <v>0.12461513604771213</v>
      </c>
      <c r="N33" s="137"/>
      <c r="O33" s="137"/>
      <c r="P33" s="137"/>
      <c r="Q33" s="137"/>
    </row>
    <row r="34" spans="1:17" ht="26.25" customHeight="1" thickBot="1" x14ac:dyDescent="0.45">
      <c r="A34" s="39" t="s">
        <v>62</v>
      </c>
      <c r="B34" s="40" t="s">
        <v>4</v>
      </c>
      <c r="C34" s="38">
        <v>2904</v>
      </c>
      <c r="D34" s="48">
        <v>111.10410970768</v>
      </c>
      <c r="E34" s="48">
        <v>104.434757113427</v>
      </c>
      <c r="F34" s="48">
        <v>104.95380539893701</v>
      </c>
      <c r="G34" s="48">
        <v>105.318087844484</v>
      </c>
      <c r="H34" s="47">
        <v>109.22460813057199</v>
      </c>
      <c r="I34" s="142">
        <f>(C34/$C$33)*((H34-G34)/$G$33)*100</f>
        <v>1.0947409620281341</v>
      </c>
      <c r="J34" s="148">
        <f>(H34/G34-1)*100</f>
        <v>3.7092586525654392</v>
      </c>
      <c r="K34" s="48">
        <f>(H34/E34-1)*100</f>
        <v>4.5864529678971921</v>
      </c>
      <c r="L34" s="48">
        <f>(H34/D34-1)*100</f>
        <v>-1.6916580152192884</v>
      </c>
    </row>
    <row r="35" spans="1:17" ht="16.350000000000001" customHeight="1" thickBot="1" x14ac:dyDescent="0.45">
      <c r="A35" s="37"/>
      <c r="B35" s="74" t="s">
        <v>11</v>
      </c>
      <c r="C35" s="41">
        <v>2661</v>
      </c>
      <c r="D35" s="49">
        <v>111.842158816777</v>
      </c>
      <c r="E35" s="49">
        <v>104.37103662784401</v>
      </c>
      <c r="F35" s="49">
        <v>104.91481111935499</v>
      </c>
      <c r="G35" s="49">
        <v>105.261462580884</v>
      </c>
      <c r="H35" s="50">
        <v>109.509492727447</v>
      </c>
      <c r="I35" s="77"/>
      <c r="J35" s="58">
        <f>(H35/G35-1)*100</f>
        <v>4.0356936360244511</v>
      </c>
      <c r="K35" s="52">
        <f>(H35/E35-1)*100</f>
        <v>4.9232586602786954</v>
      </c>
      <c r="L35" s="52">
        <f>(H35/D35-1)*100</f>
        <v>-2.0856769164760536</v>
      </c>
    </row>
    <row r="36" spans="1:17" ht="16.350000000000001" customHeight="1" thickBot="1" x14ac:dyDescent="0.45">
      <c r="A36" s="37"/>
      <c r="B36" s="64" t="s">
        <v>78</v>
      </c>
      <c r="C36" s="41">
        <v>919.3</v>
      </c>
      <c r="D36" s="49">
        <v>107.48132448292399</v>
      </c>
      <c r="E36" s="49">
        <v>93.467902163799806</v>
      </c>
      <c r="F36" s="49">
        <v>93.413216778547906</v>
      </c>
      <c r="G36" s="49">
        <v>92.075622495824106</v>
      </c>
      <c r="H36" s="50">
        <v>92.520776864917494</v>
      </c>
      <c r="I36" s="77"/>
      <c r="J36" s="58">
        <f t="shared" ref="J36:J42" si="0">(H36/G36-1)*100</f>
        <v>0.48346604348352695</v>
      </c>
      <c r="K36" s="52">
        <f t="shared" ref="K36:K42" si="1">(H36/E36-1)*100</f>
        <v>-1.0133160977792155</v>
      </c>
      <c r="L36" s="52">
        <f t="shared" ref="L36:L42" si="2">(H36/D36-1)*100</f>
        <v>-13.919206606337776</v>
      </c>
    </row>
    <row r="37" spans="1:17" ht="16.350000000000001" customHeight="1" thickBot="1" x14ac:dyDescent="0.45">
      <c r="A37" s="37"/>
      <c r="B37" s="64" t="s">
        <v>63</v>
      </c>
      <c r="C37" s="41">
        <v>231</v>
      </c>
      <c r="D37" s="52">
        <v>119.021161906502</v>
      </c>
      <c r="E37" s="49">
        <v>127.869357203127</v>
      </c>
      <c r="F37" s="49">
        <v>132.936317623034</v>
      </c>
      <c r="G37" s="49">
        <v>137.37191785951299</v>
      </c>
      <c r="H37" s="50">
        <v>140.559960290677</v>
      </c>
      <c r="I37" s="77"/>
      <c r="J37" s="58">
        <f t="shared" si="0"/>
        <v>2.320738096140107</v>
      </c>
      <c r="K37" s="52">
        <f t="shared" si="1"/>
        <v>9.9246632384257119</v>
      </c>
      <c r="L37" s="52">
        <f t="shared" si="2"/>
        <v>18.096612433589733</v>
      </c>
    </row>
    <row r="38" spans="1:17" ht="16.350000000000001" customHeight="1" thickBot="1" x14ac:dyDescent="0.45">
      <c r="A38" s="37"/>
      <c r="B38" s="64" t="s">
        <v>64</v>
      </c>
      <c r="C38" s="41">
        <v>270.3</v>
      </c>
      <c r="D38" s="49">
        <v>102.587087024299</v>
      </c>
      <c r="E38" s="49">
        <v>104.503338193803</v>
      </c>
      <c r="F38" s="49">
        <v>105.600291848122</v>
      </c>
      <c r="G38" s="49">
        <v>105.85403042489099</v>
      </c>
      <c r="H38" s="50">
        <v>108.204487205796</v>
      </c>
      <c r="I38" s="77"/>
      <c r="J38" s="58">
        <f t="shared" si="0"/>
        <v>2.2204698030584558</v>
      </c>
      <c r="K38" s="52">
        <f t="shared" si="1"/>
        <v>3.5416562532472939</v>
      </c>
      <c r="L38" s="52">
        <f t="shared" si="2"/>
        <v>5.4757380723428284</v>
      </c>
    </row>
    <row r="39" spans="1:17" ht="16.350000000000001" customHeight="1" thickBot="1" x14ac:dyDescent="0.45">
      <c r="A39" s="37"/>
      <c r="B39" s="64" t="s">
        <v>65</v>
      </c>
      <c r="C39" s="41">
        <v>200.3</v>
      </c>
      <c r="D39" s="49">
        <v>103.12438184262101</v>
      </c>
      <c r="E39" s="49">
        <v>96.814934139175804</v>
      </c>
      <c r="F39" s="49">
        <v>96.885479493357295</v>
      </c>
      <c r="G39" s="49">
        <v>97.060269284355002</v>
      </c>
      <c r="H39" s="50">
        <v>97.073032458310493</v>
      </c>
      <c r="I39" s="77"/>
      <c r="J39" s="58">
        <f t="shared" si="0"/>
        <v>1.314974092858634E-2</v>
      </c>
      <c r="K39" s="52">
        <f t="shared" si="1"/>
        <v>0.26658936602039773</v>
      </c>
      <c r="L39" s="52">
        <f t="shared" si="2"/>
        <v>-5.868010334884266</v>
      </c>
      <c r="Q39" s="55"/>
    </row>
    <row r="40" spans="1:17" ht="24.3" customHeight="1" thickBot="1" x14ac:dyDescent="0.45">
      <c r="A40" s="37"/>
      <c r="B40" s="64" t="s">
        <v>167</v>
      </c>
      <c r="C40" s="41">
        <v>127</v>
      </c>
      <c r="D40" s="49">
        <v>131.78270300232899</v>
      </c>
      <c r="E40" s="49">
        <v>109.50417537052201</v>
      </c>
      <c r="F40" s="49">
        <v>108.46843998763001</v>
      </c>
      <c r="G40" s="49">
        <v>105.778302552745</v>
      </c>
      <c r="H40" s="50">
        <v>143.27474633131101</v>
      </c>
      <c r="I40" s="77"/>
      <c r="J40" s="58">
        <f>(H40/G40-1)*100</f>
        <v>35.448142836163285</v>
      </c>
      <c r="K40" s="52">
        <f>(H40/E40-1)*100</f>
        <v>30.839528124404183</v>
      </c>
      <c r="L40" s="52">
        <f>(H40/D40-1)*100</f>
        <v>8.7204489414509201</v>
      </c>
      <c r="Q40" s="55"/>
    </row>
    <row r="41" spans="1:17" ht="16.350000000000001" customHeight="1" thickBot="1" x14ac:dyDescent="0.45">
      <c r="A41" s="37"/>
      <c r="B41" s="64" t="s">
        <v>159</v>
      </c>
      <c r="C41" s="41">
        <v>47.898104732961137</v>
      </c>
      <c r="D41" s="49">
        <v>147.66144162888099</v>
      </c>
      <c r="E41" s="49">
        <v>111.71796557794001</v>
      </c>
      <c r="F41" s="49">
        <v>117.135243338599</v>
      </c>
      <c r="G41" s="49">
        <v>127.986964518707</v>
      </c>
      <c r="H41" s="50">
        <v>132.773307746303</v>
      </c>
      <c r="I41" s="77"/>
      <c r="J41" s="58">
        <f>(H41/G41-1)*100</f>
        <v>3.7397114976474244</v>
      </c>
      <c r="K41" s="52">
        <f>(H41/E41-1)*100</f>
        <v>18.846872174443362</v>
      </c>
      <c r="L41" s="52">
        <f>(H41/D41-1)*100</f>
        <v>-10.082614471553441</v>
      </c>
    </row>
    <row r="42" spans="1:17" ht="26.25" customHeight="1" thickBot="1" x14ac:dyDescent="0.45">
      <c r="A42" s="37"/>
      <c r="B42" s="64" t="s">
        <v>234</v>
      </c>
      <c r="C42" s="41">
        <v>165.5</v>
      </c>
      <c r="D42" s="49">
        <v>112.802133416093</v>
      </c>
      <c r="E42" s="49">
        <v>117.34663174789</v>
      </c>
      <c r="F42" s="49">
        <v>116.49557979038801</v>
      </c>
      <c r="G42" s="49">
        <v>119.27651970723601</v>
      </c>
      <c r="H42" s="50">
        <v>117.661068689091</v>
      </c>
      <c r="I42" s="77"/>
      <c r="J42" s="58">
        <f t="shared" si="0"/>
        <v>-1.3543747102196857</v>
      </c>
      <c r="K42" s="52">
        <f t="shared" si="1"/>
        <v>0.26795565967034918</v>
      </c>
      <c r="L42" s="52">
        <f t="shared" si="2"/>
        <v>4.3074852627785543</v>
      </c>
    </row>
    <row r="43" spans="1:17" ht="23.4" customHeight="1" thickBot="1" x14ac:dyDescent="0.45">
      <c r="A43" s="39" t="s">
        <v>66</v>
      </c>
      <c r="B43" s="40" t="s">
        <v>171</v>
      </c>
      <c r="C43" s="38">
        <v>122.5</v>
      </c>
      <c r="D43" s="138">
        <v>106.557089491966</v>
      </c>
      <c r="E43" s="138">
        <v>109.353991930907</v>
      </c>
      <c r="F43" s="138">
        <v>106.08596742375001</v>
      </c>
      <c r="G43" s="138">
        <v>108.850363295805</v>
      </c>
      <c r="H43" s="69">
        <v>111.457494123964</v>
      </c>
      <c r="I43" s="136">
        <f t="shared" ref="I43:I54" si="3">(C43/$C$33)*((H43-G43)/$G$33)*100</f>
        <v>3.0819357897059658E-2</v>
      </c>
      <c r="J43" s="148">
        <f>(H43/G43-1)*100</f>
        <v>2.3951512417776932</v>
      </c>
      <c r="K43" s="48">
        <f>(H43/E43-1)*100</f>
        <v>1.9235714727140918</v>
      </c>
      <c r="L43" s="146">
        <f>(H43/D43-1)*100</f>
        <v>4.5988536805591673</v>
      </c>
      <c r="M43" s="147"/>
    </row>
    <row r="44" spans="1:17" ht="16.350000000000001" customHeight="1" thickBot="1" x14ac:dyDescent="0.45">
      <c r="A44" s="39" t="s">
        <v>67</v>
      </c>
      <c r="B44" s="40" t="s">
        <v>172</v>
      </c>
      <c r="C44" s="38">
        <v>554.6</v>
      </c>
      <c r="D44" s="138">
        <v>100.195243920137</v>
      </c>
      <c r="E44" s="138">
        <v>100.90623660867099</v>
      </c>
      <c r="F44" s="138">
        <v>101.00353165964501</v>
      </c>
      <c r="G44" s="138">
        <v>100.984199976965</v>
      </c>
      <c r="H44" s="69">
        <v>101.108804402066</v>
      </c>
      <c r="I44" s="136">
        <f t="shared" si="3"/>
        <v>6.6686512160277628E-3</v>
      </c>
      <c r="J44" s="148">
        <f t="shared" ref="J44:J54" si="4">(H44/G44-1)*100</f>
        <v>0.12339002054719828</v>
      </c>
      <c r="K44" s="48">
        <f t="shared" ref="K44:K54" si="5">(H44/E44-1)*100</f>
        <v>0.20074853666438575</v>
      </c>
      <c r="L44" s="146">
        <f t="shared" ref="L44:L52" si="6">(H44/D44-1)*100</f>
        <v>0.91178028635487962</v>
      </c>
      <c r="M44" s="147"/>
    </row>
    <row r="45" spans="1:17" ht="25.8" customHeight="1" thickBot="1" x14ac:dyDescent="0.45">
      <c r="A45" s="39" t="s">
        <v>68</v>
      </c>
      <c r="B45" s="40" t="s">
        <v>173</v>
      </c>
      <c r="C45" s="38">
        <v>822.9</v>
      </c>
      <c r="D45" s="138">
        <v>101.44925527369099</v>
      </c>
      <c r="E45" s="138">
        <v>104.741605636164</v>
      </c>
      <c r="F45" s="138">
        <v>105.436671338618</v>
      </c>
      <c r="G45" s="138">
        <v>104.474103919664</v>
      </c>
      <c r="H45" s="69">
        <v>104.737291576895</v>
      </c>
      <c r="I45" s="136">
        <f t="shared" si="3"/>
        <v>2.0899565297191447E-2</v>
      </c>
      <c r="J45" s="148">
        <f t="shared" si="4"/>
        <v>0.25191664475379127</v>
      </c>
      <c r="K45" s="48">
        <f t="shared" si="5"/>
        <v>-4.1187637355610818E-3</v>
      </c>
      <c r="L45" s="146">
        <f t="shared" si="6"/>
        <v>3.2410649977996364</v>
      </c>
      <c r="M45" s="147"/>
    </row>
    <row r="46" spans="1:17" ht="24" customHeight="1" thickBot="1" x14ac:dyDescent="0.45">
      <c r="A46" s="39" t="s">
        <v>69</v>
      </c>
      <c r="B46" s="40" t="s">
        <v>174</v>
      </c>
      <c r="C46" s="38">
        <v>270.2</v>
      </c>
      <c r="D46" s="138">
        <v>100.55525324538</v>
      </c>
      <c r="E46" s="138">
        <v>101.530119473517</v>
      </c>
      <c r="F46" s="138">
        <v>101.52604612530099</v>
      </c>
      <c r="G46" s="138">
        <v>101.655214019288</v>
      </c>
      <c r="H46" s="69">
        <v>101.635775136818</v>
      </c>
      <c r="I46" s="136">
        <f t="shared" si="3"/>
        <v>-5.0685217113784632E-4</v>
      </c>
      <c r="J46" s="148">
        <f t="shared" si="4"/>
        <v>-1.9122366380841527E-2</v>
      </c>
      <c r="K46" s="48">
        <f t="shared" si="5"/>
        <v>0.10406336942068162</v>
      </c>
      <c r="L46" s="146">
        <f t="shared" si="6"/>
        <v>1.0745553877739678</v>
      </c>
      <c r="M46" s="147"/>
      <c r="N46" s="68"/>
    </row>
    <row r="47" spans="1:17" ht="16.350000000000001" customHeight="1" thickBot="1" x14ac:dyDescent="0.45">
      <c r="A47" s="39" t="s">
        <v>70</v>
      </c>
      <c r="B47" s="40" t="s">
        <v>5</v>
      </c>
      <c r="C47" s="38">
        <v>697.3</v>
      </c>
      <c r="D47" s="138">
        <v>101.6960007287</v>
      </c>
      <c r="E47" s="138">
        <v>103.13753717055999</v>
      </c>
      <c r="F47" s="138">
        <v>100.190037666476</v>
      </c>
      <c r="G47" s="138">
        <v>100.73688690980499</v>
      </c>
      <c r="H47" s="69">
        <v>100.756806935</v>
      </c>
      <c r="I47" s="136">
        <f t="shared" si="3"/>
        <v>1.3403993887025777E-3</v>
      </c>
      <c r="J47" s="148">
        <f t="shared" si="4"/>
        <v>1.9774310886577773E-2</v>
      </c>
      <c r="K47" s="48">
        <f t="shared" si="5"/>
        <v>-2.3083062683792344</v>
      </c>
      <c r="L47" s="146">
        <f t="shared" si="6"/>
        <v>-0.92353070619319855</v>
      </c>
      <c r="M47" s="147"/>
    </row>
    <row r="48" spans="1:17" ht="16.350000000000001" customHeight="1" thickBot="1" x14ac:dyDescent="0.45">
      <c r="A48" s="39" t="s">
        <v>71</v>
      </c>
      <c r="B48" s="40" t="s">
        <v>175</v>
      </c>
      <c r="C48" s="38">
        <v>1336.2</v>
      </c>
      <c r="D48" s="138">
        <v>101.69980077394401</v>
      </c>
      <c r="E48" s="138">
        <v>101.76144039019501</v>
      </c>
      <c r="F48" s="138">
        <v>101.83873963254401</v>
      </c>
      <c r="G48" s="138">
        <v>101.984527069362</v>
      </c>
      <c r="H48" s="69">
        <v>102.11148309971701</v>
      </c>
      <c r="I48" s="136">
        <f>(C48/$C$33)*((H48-G48)/$G$33)*100</f>
        <v>1.6370029966546715E-2</v>
      </c>
      <c r="J48" s="148">
        <f t="shared" si="4"/>
        <v>0.1244855803161693</v>
      </c>
      <c r="K48" s="48">
        <f t="shared" si="5"/>
        <v>0.34398364270376014</v>
      </c>
      <c r="L48" s="146">
        <f t="shared" si="6"/>
        <v>0.40480150663035896</v>
      </c>
      <c r="M48" s="147"/>
    </row>
    <row r="49" spans="1:13" ht="16.350000000000001" customHeight="1" thickBot="1" x14ac:dyDescent="0.45">
      <c r="A49" s="39" t="s">
        <v>72</v>
      </c>
      <c r="B49" s="40" t="s">
        <v>176</v>
      </c>
      <c r="C49" s="38">
        <v>808.9</v>
      </c>
      <c r="D49" s="138">
        <v>101.107565628467</v>
      </c>
      <c r="E49" s="138">
        <v>99.858812283909899</v>
      </c>
      <c r="F49" s="138">
        <v>99.894555171563894</v>
      </c>
      <c r="G49" s="138">
        <v>99.487165393316403</v>
      </c>
      <c r="H49" s="69">
        <v>99.345942341422798</v>
      </c>
      <c r="I49" s="136">
        <f t="shared" si="3"/>
        <v>-1.1023641992113607E-2</v>
      </c>
      <c r="J49" s="148">
        <f t="shared" si="4"/>
        <v>-0.14195102587885033</v>
      </c>
      <c r="K49" s="48">
        <f t="shared" si="5"/>
        <v>-0.51359507564435747</v>
      </c>
      <c r="L49" s="48">
        <f t="shared" si="6"/>
        <v>-1.7423258844125655</v>
      </c>
      <c r="M49" s="26"/>
    </row>
    <row r="50" spans="1:13" ht="16.350000000000001" customHeight="1" thickBot="1" x14ac:dyDescent="0.45">
      <c r="A50" s="39" t="s">
        <v>73</v>
      </c>
      <c r="B50" s="40" t="s">
        <v>177</v>
      </c>
      <c r="C50" s="38">
        <v>104</v>
      </c>
      <c r="D50" s="138">
        <v>99.974082760392704</v>
      </c>
      <c r="E50" s="138">
        <v>100.599911259172</v>
      </c>
      <c r="F50" s="138">
        <v>100.59814876593499</v>
      </c>
      <c r="G50" s="138">
        <v>100.525151978173</v>
      </c>
      <c r="H50" s="69">
        <v>101.978992585301</v>
      </c>
      <c r="I50" s="136">
        <f t="shared" si="3"/>
        <v>1.4590655610768718E-2</v>
      </c>
      <c r="J50" s="148">
        <f t="shared" si="4"/>
        <v>1.4462456196471907</v>
      </c>
      <c r="K50" s="48">
        <f t="shared" si="5"/>
        <v>1.3708573982497141</v>
      </c>
      <c r="L50" s="48">
        <f t="shared" si="6"/>
        <v>2.0054295768968888</v>
      </c>
      <c r="M50" s="26"/>
    </row>
    <row r="51" spans="1:13" ht="16.350000000000001" customHeight="1" thickBot="1" x14ac:dyDescent="0.45">
      <c r="A51" s="39" t="s">
        <v>74</v>
      </c>
      <c r="B51" s="40" t="s">
        <v>178</v>
      </c>
      <c r="C51" s="72">
        <v>237.8</v>
      </c>
      <c r="D51" s="139">
        <v>101.387710828206</v>
      </c>
      <c r="E51" s="138">
        <v>97.551885815889605</v>
      </c>
      <c r="F51" s="138">
        <v>97.551885815889605</v>
      </c>
      <c r="G51" s="138">
        <v>97.091937874787504</v>
      </c>
      <c r="H51" s="69">
        <v>97.110774452337495</v>
      </c>
      <c r="I51" s="136">
        <f t="shared" si="3"/>
        <v>4.3225350221135574E-4</v>
      </c>
      <c r="J51" s="148">
        <f t="shared" si="4"/>
        <v>1.9400763814481081E-2</v>
      </c>
      <c r="K51" s="48">
        <f t="shared" si="5"/>
        <v>-0.45218127754559356</v>
      </c>
      <c r="L51" s="48">
        <f t="shared" si="6"/>
        <v>-4.2183972208579164</v>
      </c>
      <c r="M51" s="26"/>
    </row>
    <row r="52" spans="1:13" ht="22.8" customHeight="1" thickBot="1" x14ac:dyDescent="0.45">
      <c r="A52" s="39" t="s">
        <v>75</v>
      </c>
      <c r="B52" s="75" t="s">
        <v>179</v>
      </c>
      <c r="C52" s="73">
        <v>1814</v>
      </c>
      <c r="D52" s="140">
        <v>104.992578940062</v>
      </c>
      <c r="E52" s="138">
        <v>106.068640667574</v>
      </c>
      <c r="F52" s="138">
        <v>106.37256070652199</v>
      </c>
      <c r="G52" s="138">
        <v>106.832504207743</v>
      </c>
      <c r="H52" s="69">
        <v>107.516930955886</v>
      </c>
      <c r="I52" s="136">
        <f t="shared" si="3"/>
        <v>0.11980885815950464</v>
      </c>
      <c r="J52" s="148">
        <f t="shared" si="4"/>
        <v>0.6406540342928535</v>
      </c>
      <c r="K52" s="48">
        <f t="shared" si="5"/>
        <v>1.3654274054958782</v>
      </c>
      <c r="L52" s="146">
        <f t="shared" si="6"/>
        <v>2.4043147061518333</v>
      </c>
      <c r="M52" s="147"/>
    </row>
    <row r="53" spans="1:13" ht="16.8" customHeight="1" thickBot="1" x14ac:dyDescent="0.45">
      <c r="A53" s="39" t="s">
        <v>76</v>
      </c>
      <c r="B53" s="40" t="s">
        <v>180</v>
      </c>
      <c r="C53" s="71">
        <v>9</v>
      </c>
      <c r="D53" s="141">
        <v>99.296899217842494</v>
      </c>
      <c r="E53" s="141">
        <v>99.296899217842494</v>
      </c>
      <c r="F53" s="141">
        <v>99.295216970692593</v>
      </c>
      <c r="G53" s="141">
        <v>99.295216970692593</v>
      </c>
      <c r="H53" s="69">
        <v>99.323422545546705</v>
      </c>
      <c r="I53" s="136">
        <f t="shared" si="3"/>
        <v>2.4496392803955311E-5</v>
      </c>
      <c r="J53" s="48">
        <f t="shared" si="4"/>
        <v>2.8405773928108502E-2</v>
      </c>
      <c r="K53" s="48">
        <f t="shared" si="5"/>
        <v>2.6711133895562789E-2</v>
      </c>
      <c r="L53" s="146">
        <f>(H53/D53-1)*100</f>
        <v>2.6711133895562789E-2</v>
      </c>
      <c r="M53" s="147"/>
    </row>
    <row r="54" spans="1:13" ht="20.399999999999999" customHeight="1" thickBot="1" x14ac:dyDescent="0.45">
      <c r="A54" s="39" t="s">
        <v>77</v>
      </c>
      <c r="B54" s="40" t="s">
        <v>181</v>
      </c>
      <c r="C54" s="38">
        <v>318.3</v>
      </c>
      <c r="D54" s="141">
        <v>101.55984258934799</v>
      </c>
      <c r="E54" s="138">
        <v>101.814328389748</v>
      </c>
      <c r="F54" s="138">
        <v>101.825894939156</v>
      </c>
      <c r="G54" s="138">
        <v>101.78978290405</v>
      </c>
      <c r="H54" s="69">
        <v>102.87939745439699</v>
      </c>
      <c r="I54" s="136">
        <f t="shared" si="3"/>
        <v>3.3468342534559131E-2</v>
      </c>
      <c r="J54" s="48">
        <f t="shared" si="4"/>
        <v>1.0704557169299633</v>
      </c>
      <c r="K54" s="48">
        <f t="shared" si="5"/>
        <v>1.0460895646945412</v>
      </c>
      <c r="L54" s="146">
        <f>(H54/D54-1)*100</f>
        <v>1.2992880171984522</v>
      </c>
      <c r="M54" s="147"/>
    </row>
    <row r="55" spans="1:13" x14ac:dyDescent="0.4">
      <c r="A55" s="19" t="s">
        <v>268</v>
      </c>
    </row>
  </sheetData>
  <customSheetViews>
    <customSheetView guid="{6090ADC3-8BF5-4463-A043-28EA817FC1CC}" scale="99" topLeftCell="A25">
      <selection activeCell="M28" sqref="M28"/>
      <pageMargins left="0" right="0.19685039370078741" top="0.15748031496062992" bottom="0.15748031496062992" header="0.31496062992125984" footer="0.31496062992125984"/>
      <pageSetup paperSize="9" orientation="portrait" r:id="rId1"/>
      <headerFooter alignWithMargins="0">
        <oddFooter>&amp;A</oddFooter>
      </headerFooter>
    </customSheetView>
  </customSheetViews>
  <mergeCells count="15">
    <mergeCell ref="G31:G32"/>
    <mergeCell ref="E31:E32"/>
    <mergeCell ref="F31:F32"/>
    <mergeCell ref="H31:H32"/>
    <mergeCell ref="J31:J32"/>
    <mergeCell ref="K31:K32"/>
    <mergeCell ref="I31:I32"/>
    <mergeCell ref="L31:L32"/>
    <mergeCell ref="A29:L29"/>
    <mergeCell ref="B9:E9"/>
    <mergeCell ref="D30:H30"/>
    <mergeCell ref="J30:L30"/>
    <mergeCell ref="A31:A32"/>
    <mergeCell ref="B31:B32"/>
    <mergeCell ref="D31:D32"/>
  </mergeCells>
  <phoneticPr fontId="3" type="noConversion"/>
  <pageMargins left="0" right="0" top="0.15748031496062992" bottom="0.15748031496062992" header="0.31496062992125984" footer="0.31496062992125984"/>
  <pageSetup paperSize="9" scale="92" orientation="portrait" r:id="rId2"/>
  <headerFooter alignWithMargins="0">
    <oddFooter>&amp;A</oddFooter>
  </headerFooter>
  <colBreaks count="1" manualBreakCount="1">
    <brk id="13" max="61" man="1"/>
  </colBreaks>
  <drawing r:id="rId3"/>
  <legacyDrawing r:id="rId4"/>
  <oleObjects>
    <mc:AlternateContent xmlns:mc="http://schemas.openxmlformats.org/markup-compatibility/2006">
      <mc:Choice Requires="x14">
        <oleObject progId="Word.Document.8" shapeId="1027" r:id="rId5">
          <objectPr defaultSize="0" autoPict="0" r:id="rId6">
            <anchor moveWithCells="1">
              <from>
                <xdr:col>0</xdr:col>
                <xdr:colOff>152400</xdr:colOff>
                <xdr:row>15</xdr:row>
                <xdr:rowOff>182880</xdr:rowOff>
              </from>
              <to>
                <xdr:col>11</xdr:col>
                <xdr:colOff>350520</xdr:colOff>
                <xdr:row>27</xdr:row>
                <xdr:rowOff>22860</xdr:rowOff>
              </to>
            </anchor>
          </objectPr>
        </oleObject>
      </mc:Choice>
      <mc:Fallback>
        <oleObject progId="Word.Document.8" shapeId="1027" r:id="rId5"/>
      </mc:Fallback>
    </mc:AlternateContent>
    <mc:AlternateContent xmlns:mc="http://schemas.openxmlformats.org/markup-compatibility/2006">
      <mc:Choice Requires="x14">
        <oleObject progId="Word.Document.8" shapeId="1031" r:id="rId7">
          <objectPr defaultSize="0" autoPict="0" r:id="rId8">
            <anchor moveWithCells="1">
              <from>
                <xdr:col>1</xdr:col>
                <xdr:colOff>411480</xdr:colOff>
                <xdr:row>0</xdr:row>
                <xdr:rowOff>0</xdr:rowOff>
              </from>
              <to>
                <xdr:col>11</xdr:col>
                <xdr:colOff>304800</xdr:colOff>
                <xdr:row>15</xdr:row>
                <xdr:rowOff>175260</xdr:rowOff>
              </to>
            </anchor>
          </objectPr>
        </oleObject>
      </mc:Choice>
      <mc:Fallback>
        <oleObject progId="Word.Document.8" shapeId="1031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115"/>
  <sheetViews>
    <sheetView zoomScaleNormal="100" workbookViewId="0">
      <selection activeCell="L131" sqref="L131"/>
    </sheetView>
  </sheetViews>
  <sheetFormatPr baseColWidth="10" defaultRowHeight="12.3" x14ac:dyDescent="0.4"/>
  <cols>
    <col min="8" max="8" width="11.33203125" style="1" customWidth="1"/>
  </cols>
  <sheetData>
    <row r="1" spans="1:8" s="1" customFormat="1" ht="15.6" x14ac:dyDescent="0.6">
      <c r="A1" s="12"/>
      <c r="B1" s="60" t="s">
        <v>13</v>
      </c>
      <c r="C1" s="12"/>
      <c r="D1" s="12"/>
      <c r="E1" s="12"/>
      <c r="F1" s="12"/>
      <c r="G1" s="12"/>
      <c r="H1" s="12"/>
    </row>
    <row r="2" spans="1:8" s="1" customFormat="1" ht="15.6" x14ac:dyDescent="0.6">
      <c r="A2" s="12"/>
      <c r="B2" s="12"/>
      <c r="C2" s="12"/>
      <c r="D2" s="12"/>
      <c r="E2" s="12"/>
      <c r="F2" s="12"/>
      <c r="G2" s="12"/>
      <c r="H2" s="12"/>
    </row>
    <row r="3" spans="1:8" s="1" customFormat="1" ht="15.6" x14ac:dyDescent="0.6">
      <c r="A3" s="62" t="s">
        <v>241</v>
      </c>
      <c r="B3" s="12"/>
      <c r="C3" s="12"/>
      <c r="D3" s="12"/>
      <c r="E3" s="12"/>
      <c r="F3" s="12"/>
      <c r="G3" s="12"/>
      <c r="H3" s="12"/>
    </row>
    <row r="4" spans="1:8" s="1" customFormat="1" ht="15.6" x14ac:dyDescent="0.6">
      <c r="B4" s="12"/>
      <c r="C4" s="12"/>
      <c r="D4" s="12"/>
      <c r="E4" s="12"/>
      <c r="F4" s="12"/>
      <c r="G4" s="12"/>
      <c r="H4" s="12"/>
    </row>
    <row r="5" spans="1:8" s="1" customFormat="1" ht="15.6" x14ac:dyDescent="0.6">
      <c r="A5" s="12"/>
      <c r="B5" s="12"/>
      <c r="C5" s="12"/>
      <c r="D5" s="12"/>
      <c r="E5" s="12"/>
      <c r="F5" s="12"/>
      <c r="G5" s="12"/>
      <c r="H5" s="12"/>
    </row>
    <row r="6" spans="1:8" s="1" customFormat="1" x14ac:dyDescent="0.4"/>
    <row r="7" spans="1:8" s="1" customFormat="1" x14ac:dyDescent="0.4"/>
    <row r="8" spans="1:8" s="1" customFormat="1" x14ac:dyDescent="0.4"/>
    <row r="9" spans="1:8" s="1" customFormat="1" x14ac:dyDescent="0.4"/>
    <row r="10" spans="1:8" s="1" customFormat="1" x14ac:dyDescent="0.4"/>
    <row r="11" spans="1:8" s="1" customFormat="1" ht="10.8" customHeight="1" x14ac:dyDescent="0.4"/>
    <row r="12" spans="1:8" s="1" customFormat="1" x14ac:dyDescent="0.4"/>
    <row r="13" spans="1:8" s="1" customFormat="1" x14ac:dyDescent="0.4"/>
    <row r="14" spans="1:8" s="1" customFormat="1" x14ac:dyDescent="0.4"/>
    <row r="15" spans="1:8" s="1" customFormat="1" x14ac:dyDescent="0.4">
      <c r="C15" s="4"/>
    </row>
    <row r="16" spans="1:8" s="1" customFormat="1" x14ac:dyDescent="0.4">
      <c r="C16" s="4"/>
    </row>
    <row r="17" spans="1:3" s="1" customFormat="1" x14ac:dyDescent="0.4">
      <c r="C17" s="4"/>
    </row>
    <row r="18" spans="1:3" s="1" customFormat="1" x14ac:dyDescent="0.4">
      <c r="C18" s="4"/>
    </row>
    <row r="19" spans="1:3" s="1" customFormat="1" x14ac:dyDescent="0.4">
      <c r="C19" s="4"/>
    </row>
    <row r="20" spans="1:3" s="1" customFormat="1" x14ac:dyDescent="0.4">
      <c r="C20" s="4"/>
    </row>
    <row r="21" spans="1:3" s="1" customFormat="1" x14ac:dyDescent="0.4">
      <c r="C21" s="4"/>
    </row>
    <row r="22" spans="1:3" s="1" customFormat="1" x14ac:dyDescent="0.4">
      <c r="C22" s="4"/>
    </row>
    <row r="23" spans="1:3" s="1" customFormat="1" x14ac:dyDescent="0.4">
      <c r="C23" s="4"/>
    </row>
    <row r="24" spans="1:3" s="1" customFormat="1" x14ac:dyDescent="0.4">
      <c r="C24" s="4"/>
    </row>
    <row r="25" spans="1:3" s="1" customFormat="1" x14ac:dyDescent="0.4"/>
    <row r="26" spans="1:3" s="1" customFormat="1" ht="18.600000000000001" customHeight="1" x14ac:dyDescent="0.4"/>
    <row r="27" spans="1:3" s="1" customFormat="1" x14ac:dyDescent="0.4"/>
    <row r="28" spans="1:3" s="1" customFormat="1" x14ac:dyDescent="0.4"/>
    <row r="29" spans="1:3" s="1" customFormat="1" x14ac:dyDescent="0.4"/>
    <row r="30" spans="1:3" s="1" customFormat="1" x14ac:dyDescent="0.4"/>
    <row r="31" spans="1:3" s="1" customFormat="1" x14ac:dyDescent="0.4">
      <c r="A31" s="61" t="s">
        <v>265</v>
      </c>
    </row>
    <row r="56" spans="1:1" s="1" customFormat="1" x14ac:dyDescent="0.4">
      <c r="A56"/>
    </row>
    <row r="57" spans="1:1" s="1" customFormat="1" x14ac:dyDescent="0.4"/>
    <row r="58" spans="1:1" s="1" customFormat="1" x14ac:dyDescent="0.4"/>
    <row r="59" spans="1:1" s="1" customFormat="1" x14ac:dyDescent="0.4"/>
    <row r="60" spans="1:1" s="1" customFormat="1" x14ac:dyDescent="0.4"/>
    <row r="61" spans="1:1" x14ac:dyDescent="0.4">
      <c r="A61" s="1"/>
    </row>
    <row r="69" spans="1:1" x14ac:dyDescent="0.4">
      <c r="A69" s="59" t="s">
        <v>242</v>
      </c>
    </row>
    <row r="78" spans="1:1" s="1" customFormat="1" x14ac:dyDescent="0.4"/>
    <row r="79" spans="1:1" s="1" customFormat="1" x14ac:dyDescent="0.4"/>
    <row r="80" spans="1:1" s="1" customFormat="1" x14ac:dyDescent="0.4"/>
    <row r="81" spans="1:10" s="1" customFormat="1" x14ac:dyDescent="0.4"/>
    <row r="82" spans="1:10" s="1" customFormat="1" x14ac:dyDescent="0.4"/>
    <row r="83" spans="1:10" s="1" customFormat="1" x14ac:dyDescent="0.4"/>
    <row r="84" spans="1:10" s="1" customFormat="1" x14ac:dyDescent="0.4"/>
    <row r="85" spans="1:10" s="1" customFormat="1" x14ac:dyDescent="0.4"/>
    <row r="86" spans="1:10" s="1" customFormat="1" x14ac:dyDescent="0.4"/>
    <row r="87" spans="1:10" s="1" customFormat="1" ht="17.399999999999999" x14ac:dyDescent="0.4">
      <c r="C87" s="57"/>
    </row>
    <row r="88" spans="1:10" s="1" customFormat="1" x14ac:dyDescent="0.4"/>
    <row r="89" spans="1:10" s="1" customFormat="1" x14ac:dyDescent="0.4"/>
    <row r="90" spans="1:10" s="1" customFormat="1" x14ac:dyDescent="0.4"/>
    <row r="91" spans="1:10" s="1" customFormat="1" x14ac:dyDescent="0.4"/>
    <row r="92" spans="1:10" s="1" customFormat="1" x14ac:dyDescent="0.4">
      <c r="J92" s="13"/>
    </row>
    <row r="93" spans="1:10" s="1" customFormat="1" x14ac:dyDescent="0.4">
      <c r="A93" s="63" t="s">
        <v>243</v>
      </c>
    </row>
    <row r="94" spans="1:10" s="1" customFormat="1" x14ac:dyDescent="0.4"/>
    <row r="95" spans="1:10" s="1" customFormat="1" x14ac:dyDescent="0.4"/>
    <row r="96" spans="1:10" s="1" customFormat="1" x14ac:dyDescent="0.4"/>
    <row r="115" spans="1:1" x14ac:dyDescent="0.4">
      <c r="A115" s="59" t="s">
        <v>244</v>
      </c>
    </row>
  </sheetData>
  <customSheetViews>
    <customSheetView guid="{6090ADC3-8BF5-4463-A043-28EA817FC1CC}" topLeftCell="A38">
      <selection activeCell="J40" sqref="J40"/>
      <pageMargins left="0.25" right="0.25" top="0.75" bottom="0.75" header="0.3" footer="0.3"/>
      <pageSetup paperSize="9" orientation="portrait" horizontalDpi="300" verticalDpi="300" r:id="rId1"/>
      <headerFooter alignWithMargins="0">
        <oddFooter>&amp;A</oddFooter>
      </headerFooter>
    </customSheetView>
  </customSheetViews>
  <phoneticPr fontId="6" type="noConversion"/>
  <pageMargins left="0.25" right="0.25" top="0.75" bottom="0.75" header="0.3" footer="0.3"/>
  <pageSetup paperSize="9" scale="85" orientation="portrait" r:id="rId2"/>
  <headerFooter alignWithMargins="0">
    <oddFooter>&amp;A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B2:K18"/>
  <sheetViews>
    <sheetView view="pageBreakPreview" zoomScale="110" zoomScaleNormal="110" zoomScaleSheetLayoutView="110" workbookViewId="0">
      <selection activeCell="N64" sqref="N64"/>
    </sheetView>
  </sheetViews>
  <sheetFormatPr baseColWidth="10" defaultColWidth="10.5546875" defaultRowHeight="12.3" x14ac:dyDescent="0.4"/>
  <cols>
    <col min="1" max="1" width="7" style="65" customWidth="1"/>
    <col min="2" max="3" width="10.5546875" style="65"/>
    <col min="4" max="4" width="11.109375" style="65" customWidth="1"/>
    <col min="5" max="7" width="10.5546875" style="65"/>
    <col min="8" max="8" width="7.33203125" style="65" customWidth="1"/>
    <col min="9" max="9" width="9.109375" style="65" customWidth="1"/>
    <col min="10" max="10" width="11.5546875" style="65" bestFit="1" customWidth="1"/>
    <col min="11" max="16384" width="10.5546875" style="65"/>
  </cols>
  <sheetData>
    <row r="2" spans="2:8" ht="15" customHeight="1" x14ac:dyDescent="0.4">
      <c r="B2" s="212"/>
      <c r="C2" s="212"/>
      <c r="D2" s="212"/>
      <c r="E2" s="212"/>
      <c r="F2" s="212"/>
      <c r="G2" s="212"/>
      <c r="H2" s="212"/>
    </row>
    <row r="3" spans="2:8" ht="12.75" customHeight="1" x14ac:dyDescent="0.4">
      <c r="B3" s="212"/>
      <c r="C3" s="212"/>
      <c r="D3" s="212"/>
      <c r="E3" s="212"/>
      <c r="F3" s="212"/>
      <c r="G3" s="212"/>
      <c r="H3" s="212"/>
    </row>
    <row r="4" spans="2:8" ht="22.5" customHeight="1" x14ac:dyDescent="0.4">
      <c r="B4" s="213"/>
      <c r="C4" s="214"/>
      <c r="D4" s="214"/>
      <c r="E4" s="214"/>
      <c r="F4" s="214"/>
      <c r="G4" s="214"/>
      <c r="H4" s="214"/>
    </row>
    <row r="18" spans="11:11" x14ac:dyDescent="0.4">
      <c r="K18" s="66"/>
    </row>
  </sheetData>
  <mergeCells count="2">
    <mergeCell ref="B2:H3"/>
    <mergeCell ref="B4:H4"/>
  </mergeCells>
  <printOptions horizontalCentered="1" verticalCentered="1"/>
  <pageMargins left="0.25" right="0.25" top="0.75" bottom="0.75" header="0.3" footer="0.3"/>
  <pageSetup paperSize="9" scale="84" orientation="portrait" r:id="rId1"/>
  <headerFooter alignWithMargins="0">
    <oddFooter>&amp;A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7566081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7620</xdr:rowOff>
              </from>
              <to>
                <xdr:col>11</xdr:col>
                <xdr:colOff>655320</xdr:colOff>
                <xdr:row>66</xdr:row>
                <xdr:rowOff>106680</xdr:rowOff>
              </to>
            </anchor>
          </objectPr>
        </oleObject>
      </mc:Choice>
      <mc:Fallback>
        <oleObject progId="Word.Document.8" shapeId="2756608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L42"/>
  <sheetViews>
    <sheetView zoomScaleNormal="100" workbookViewId="0">
      <selection activeCell="M6" sqref="M6"/>
    </sheetView>
  </sheetViews>
  <sheetFormatPr baseColWidth="10" defaultColWidth="11.33203125" defaultRowHeight="12.9" x14ac:dyDescent="0.5"/>
  <cols>
    <col min="1" max="1" width="24.5546875" style="2" customWidth="1"/>
    <col min="2" max="2" width="10.44140625" style="2" customWidth="1"/>
    <col min="3" max="3" width="8.109375" style="2" customWidth="1"/>
    <col min="4" max="7" width="7.77734375" style="2" customWidth="1"/>
    <col min="8" max="8" width="7.77734375" style="3" customWidth="1"/>
    <col min="9" max="10" width="7.77734375" style="2" customWidth="1"/>
    <col min="11" max="11" width="7.77734375" style="3" customWidth="1"/>
    <col min="12" max="16384" width="11.33203125" style="2"/>
  </cols>
  <sheetData>
    <row r="2" spans="1:12" s="3" customFormat="1" ht="36.9" customHeight="1" x14ac:dyDescent="0.5">
      <c r="A2" s="217" t="s">
        <v>79</v>
      </c>
      <c r="B2" s="217"/>
      <c r="C2" s="217"/>
      <c r="D2" s="217"/>
      <c r="E2" s="217"/>
      <c r="F2" s="217"/>
      <c r="G2" s="217"/>
      <c r="H2" s="217"/>
      <c r="I2" s="217"/>
      <c r="J2" s="217"/>
    </row>
    <row r="3" spans="1:12" s="3" customFormat="1" x14ac:dyDescent="0.5"/>
    <row r="4" spans="1:12" s="3" customFormat="1" ht="20.399999999999999" customHeight="1" x14ac:dyDescent="0.5">
      <c r="A4" s="218" t="s">
        <v>80</v>
      </c>
      <c r="B4" s="215" t="s">
        <v>94</v>
      </c>
      <c r="C4" s="216" t="s">
        <v>81</v>
      </c>
      <c r="D4" s="216"/>
      <c r="E4" s="216"/>
      <c r="F4" s="216"/>
      <c r="G4" s="216"/>
      <c r="H4" s="216" t="s">
        <v>82</v>
      </c>
      <c r="I4" s="216"/>
      <c r="J4" s="216"/>
    </row>
    <row r="5" spans="1:12" s="3" customFormat="1" ht="20.399999999999999" customHeight="1" x14ac:dyDescent="0.5">
      <c r="A5" s="218"/>
      <c r="B5" s="215"/>
      <c r="C5" s="174">
        <f>page1!D31-1</f>
        <v>45777</v>
      </c>
      <c r="D5" s="174">
        <f>page1!E31-1</f>
        <v>46053</v>
      </c>
      <c r="E5" s="174">
        <f>page1!F31-1</f>
        <v>46081</v>
      </c>
      <c r="F5" s="174">
        <f>page1!G31-1</f>
        <v>46112</v>
      </c>
      <c r="G5" s="174">
        <f>page1!H31-1</f>
        <v>46142</v>
      </c>
      <c r="H5" s="173" t="s">
        <v>2</v>
      </c>
      <c r="I5" s="173" t="s">
        <v>3</v>
      </c>
      <c r="J5" s="173" t="s">
        <v>1</v>
      </c>
    </row>
    <row r="6" spans="1:12" s="3" customFormat="1" ht="20.399999999999999" customHeight="1" x14ac:dyDescent="0.5">
      <c r="A6" s="175" t="s">
        <v>83</v>
      </c>
      <c r="B6" s="176">
        <v>958.7020267646069</v>
      </c>
      <c r="C6" s="177">
        <v>103.047551171423</v>
      </c>
      <c r="D6" s="177">
        <v>101.63401140104899</v>
      </c>
      <c r="E6" s="177">
        <v>101.59907850536599</v>
      </c>
      <c r="F6" s="177">
        <v>102.31846382646501</v>
      </c>
      <c r="G6" s="177">
        <v>102.392773123333</v>
      </c>
      <c r="H6" s="178">
        <f>(G6/F6-1)*100</f>
        <v>7.2625500900813655E-2</v>
      </c>
      <c r="I6" s="178">
        <f>(G6/D6-1)*100</f>
        <v>0.74656280099967276</v>
      </c>
      <c r="J6" s="178">
        <f>(G6/C6-1)*100</f>
        <v>-0.63541349663006619</v>
      </c>
    </row>
    <row r="7" spans="1:12" s="3" customFormat="1" ht="20.399999999999999" customHeight="1" x14ac:dyDescent="0.5">
      <c r="A7" s="175" t="s">
        <v>84</v>
      </c>
      <c r="B7" s="176">
        <v>1046.3557281264432</v>
      </c>
      <c r="C7" s="178">
        <v>104.03827245003301</v>
      </c>
      <c r="D7" s="178">
        <v>103.24629436450201</v>
      </c>
      <c r="E7" s="178">
        <v>103.43307831059499</v>
      </c>
      <c r="F7" s="178">
        <v>103.46945720388101</v>
      </c>
      <c r="G7" s="178">
        <v>103.627573136411</v>
      </c>
      <c r="H7" s="178">
        <f>(G7/F7-1)*100</f>
        <v>0.15281411230219089</v>
      </c>
      <c r="I7" s="178">
        <f t="shared" ref="I7:I14" si="0">(G7/D7-1)*100</f>
        <v>0.36929051474035024</v>
      </c>
      <c r="J7" s="178">
        <f>(G7/C7-1)*100</f>
        <v>-0.39475791355459977</v>
      </c>
    </row>
    <row r="8" spans="1:12" s="3" customFormat="1" ht="20.399999999999999" customHeight="1" x14ac:dyDescent="0.5">
      <c r="A8" s="175" t="s">
        <v>85</v>
      </c>
      <c r="B8" s="176">
        <v>3372.6613320069091</v>
      </c>
      <c r="C8" s="178">
        <v>103.59079562860001</v>
      </c>
      <c r="D8" s="178">
        <v>104.17977822691201</v>
      </c>
      <c r="E8" s="178">
        <v>104.481919981492</v>
      </c>
      <c r="F8" s="178">
        <v>105.025878356855</v>
      </c>
      <c r="G8" s="178">
        <v>105.023982780129</v>
      </c>
      <c r="H8" s="178">
        <f t="shared" ref="H8:H14" si="1">(G8/F8-1)*100</f>
        <v>-1.8048663392833397E-3</v>
      </c>
      <c r="I8" s="178">
        <f t="shared" si="0"/>
        <v>0.81033437350792603</v>
      </c>
      <c r="J8" s="178">
        <f t="shared" ref="J8:J14" si="2">(G8/C8-1)*100</f>
        <v>1.3835081995772658</v>
      </c>
    </row>
    <row r="9" spans="1:12" s="3" customFormat="1" ht="20.399999999999999" customHeight="1" x14ac:dyDescent="0.5">
      <c r="A9" s="175" t="s">
        <v>86</v>
      </c>
      <c r="B9" s="176">
        <v>97.43923242409943</v>
      </c>
      <c r="C9" s="178">
        <v>106.374229709636</v>
      </c>
      <c r="D9" s="178">
        <v>103.445714030909</v>
      </c>
      <c r="E9" s="178">
        <v>103.42334683908</v>
      </c>
      <c r="F9" s="178">
        <v>103.719507748119</v>
      </c>
      <c r="G9" s="178">
        <v>103.719507748119</v>
      </c>
      <c r="H9" s="178">
        <f t="shared" si="1"/>
        <v>0</v>
      </c>
      <c r="I9" s="178">
        <f t="shared" si="0"/>
        <v>0.26467381444936766</v>
      </c>
      <c r="J9" s="178">
        <f t="shared" si="2"/>
        <v>-2.4956438873996567</v>
      </c>
    </row>
    <row r="10" spans="1:12" s="3" customFormat="1" ht="20.399999999999999" customHeight="1" x14ac:dyDescent="0.5">
      <c r="A10" s="175" t="s">
        <v>87</v>
      </c>
      <c r="B10" s="176">
        <v>1147.9973089845473</v>
      </c>
      <c r="C10" s="178">
        <v>105.09393772868</v>
      </c>
      <c r="D10" s="178">
        <v>104.85371203652799</v>
      </c>
      <c r="E10" s="178">
        <v>105.430758962628</v>
      </c>
      <c r="F10" s="178">
        <v>105.745367153922</v>
      </c>
      <c r="G10" s="178">
        <v>106.173789109406</v>
      </c>
      <c r="H10" s="178">
        <f t="shared" si="1"/>
        <v>0.40514489382819097</v>
      </c>
      <c r="I10" s="178">
        <f t="shared" si="0"/>
        <v>1.2589702808214698</v>
      </c>
      <c r="J10" s="178">
        <f t="shared" si="2"/>
        <v>1.0275106291229186</v>
      </c>
    </row>
    <row r="11" spans="1:12" s="3" customFormat="1" ht="20.399999999999999" customHeight="1" x14ac:dyDescent="0.5">
      <c r="A11" s="175" t="s">
        <v>88</v>
      </c>
      <c r="B11" s="176">
        <v>942.87657020570487</v>
      </c>
      <c r="C11" s="178">
        <v>106.78384199083099</v>
      </c>
      <c r="D11" s="178">
        <v>96.673704974384407</v>
      </c>
      <c r="E11" s="178">
        <v>97.078082057561005</v>
      </c>
      <c r="F11" s="178">
        <v>98.136733086363606</v>
      </c>
      <c r="G11" s="178">
        <v>98.779407955458197</v>
      </c>
      <c r="H11" s="178">
        <f t="shared" si="1"/>
        <v>0.65487697509658549</v>
      </c>
      <c r="I11" s="178">
        <f t="shared" si="0"/>
        <v>2.1781548370694459</v>
      </c>
      <c r="J11" s="178">
        <f t="shared" si="2"/>
        <v>-7.4959224973944032</v>
      </c>
    </row>
    <row r="12" spans="1:12" s="3" customFormat="1" ht="20.399999999999999" customHeight="1" x14ac:dyDescent="0.5">
      <c r="A12" s="175" t="s">
        <v>89</v>
      </c>
      <c r="B12" s="176">
        <v>1826.8251897975749</v>
      </c>
      <c r="C12" s="178">
        <v>99.992973133393605</v>
      </c>
      <c r="D12" s="178">
        <v>101.976928934583</v>
      </c>
      <c r="E12" s="178">
        <v>101.761669436351</v>
      </c>
      <c r="F12" s="178">
        <v>101.937687025595</v>
      </c>
      <c r="G12" s="178">
        <v>101.38050940989901</v>
      </c>
      <c r="H12" s="178">
        <f t="shared" si="1"/>
        <v>-0.546586480381972</v>
      </c>
      <c r="I12" s="178">
        <f t="shared" si="0"/>
        <v>-0.58485731127144724</v>
      </c>
      <c r="J12" s="178">
        <f t="shared" si="2"/>
        <v>1.3876337836803643</v>
      </c>
    </row>
    <row r="13" spans="1:12" s="3" customFormat="1" ht="20.399999999999999" customHeight="1" x14ac:dyDescent="0.5">
      <c r="A13" s="175" t="s">
        <v>90</v>
      </c>
      <c r="B13" s="176">
        <v>607.14261169011468</v>
      </c>
      <c r="C13" s="178">
        <v>103.845506208082</v>
      </c>
      <c r="D13" s="178">
        <v>102.82939917144634</v>
      </c>
      <c r="E13" s="178">
        <v>103.57708676273991</v>
      </c>
      <c r="F13" s="178">
        <v>104.47427878787316</v>
      </c>
      <c r="G13" s="178">
        <v>104.5924856938135</v>
      </c>
      <c r="H13" s="178">
        <f t="shared" si="1"/>
        <v>0.1131445053383473</v>
      </c>
      <c r="I13" s="178">
        <f t="shared" si="0"/>
        <v>1.7145743693664839</v>
      </c>
      <c r="J13" s="178">
        <f t="shared" si="2"/>
        <v>0.71931806489029526</v>
      </c>
      <c r="L13" s="16"/>
    </row>
    <row r="14" spans="1:12" s="3" customFormat="1" ht="20.399999999999999" customHeight="1" x14ac:dyDescent="0.5">
      <c r="A14" s="143" t="s">
        <v>91</v>
      </c>
      <c r="B14" s="144">
        <v>10000.000000000002</v>
      </c>
      <c r="C14" s="145">
        <v>103.4444886911775</v>
      </c>
      <c r="D14" s="145">
        <v>102.71611479678957</v>
      </c>
      <c r="E14" s="145">
        <v>102.9444380071142</v>
      </c>
      <c r="F14" s="145">
        <v>103.42611900536134</v>
      </c>
      <c r="G14" s="145">
        <v>103.46431755748961</v>
      </c>
      <c r="H14" s="145">
        <f t="shared" si="1"/>
        <v>3.6933177514164583E-2</v>
      </c>
      <c r="I14" s="145">
        <f t="shared" si="0"/>
        <v>0.72841808919688056</v>
      </c>
      <c r="J14" s="145">
        <f t="shared" si="2"/>
        <v>1.91686058513163E-2</v>
      </c>
    </row>
    <row r="15" spans="1:12" s="3" customFormat="1" ht="25.5" customHeight="1" x14ac:dyDescent="0.5">
      <c r="A15" s="143" t="s">
        <v>245</v>
      </c>
      <c r="B15" s="144">
        <f>B7+B11+B10</f>
        <v>3137.2296073166954</v>
      </c>
      <c r="C15" s="145">
        <v>105.24973433414252</v>
      </c>
      <c r="D15" s="145">
        <v>101.85913756556225</v>
      </c>
      <c r="E15" s="145">
        <v>102.25412569285852</v>
      </c>
      <c r="F15" s="145">
        <v>102.69955431822461</v>
      </c>
      <c r="G15" s="145">
        <v>103.10221398875032</v>
      </c>
      <c r="H15" s="145">
        <f>(G15/F15-1)*100</f>
        <v>0.39207538260392916</v>
      </c>
      <c r="I15" s="145">
        <f>(G15/D15-1)*100</f>
        <v>1.2203877363363258</v>
      </c>
      <c r="J15" s="145">
        <f>(G15/C15-1)*100</f>
        <v>-2.0404045283138994</v>
      </c>
    </row>
    <row r="16" spans="1:12" s="3" customFormat="1" ht="17.25" customHeight="1" x14ac:dyDescent="0.5">
      <c r="A16" s="14" t="s">
        <v>92</v>
      </c>
      <c r="B16"/>
      <c r="C16" s="16"/>
    </row>
    <row r="17" spans="1:12" s="3" customFormat="1" ht="17.25" customHeight="1" x14ac:dyDescent="0.5">
      <c r="A17" s="53" t="s">
        <v>239</v>
      </c>
      <c r="B17"/>
      <c r="C17" s="16"/>
    </row>
    <row r="18" spans="1:12" s="3" customFormat="1" ht="15.3" x14ac:dyDescent="0.5">
      <c r="A18" s="53"/>
      <c r="B18"/>
      <c r="C18" s="16"/>
    </row>
    <row r="19" spans="1:12" s="3" customFormat="1" ht="18" customHeight="1" x14ac:dyDescent="0.5">
      <c r="A19" s="196" t="s">
        <v>93</v>
      </c>
      <c r="B19" s="196"/>
      <c r="C19" s="196"/>
      <c r="D19" s="196"/>
      <c r="E19" s="196"/>
      <c r="F19" s="196"/>
      <c r="G19" s="196"/>
      <c r="H19" s="196"/>
      <c r="I19" s="196"/>
      <c r="J19" s="196"/>
    </row>
    <row r="20" spans="1:12" s="3" customFormat="1" ht="18" customHeight="1" x14ac:dyDescent="0.5">
      <c r="A20" s="14"/>
    </row>
    <row r="21" spans="1:12" s="3" customFormat="1" ht="23.4" customHeight="1" x14ac:dyDescent="0.5">
      <c r="A21" s="151" t="s">
        <v>56</v>
      </c>
      <c r="B21" s="152" t="s">
        <v>94</v>
      </c>
      <c r="C21" s="153">
        <f>page1!D31</f>
        <v>45778</v>
      </c>
      <c r="D21" s="154">
        <f>page1!E31</f>
        <v>46054</v>
      </c>
      <c r="E21" s="154">
        <f>page1!F31</f>
        <v>46082</v>
      </c>
      <c r="F21" s="155">
        <f>page1!G31</f>
        <v>46113</v>
      </c>
      <c r="G21" s="156">
        <f>page1!H31</f>
        <v>46143</v>
      </c>
      <c r="H21" s="157" t="s">
        <v>58</v>
      </c>
      <c r="I21" s="157" t="s">
        <v>59</v>
      </c>
      <c r="J21" s="157" t="s">
        <v>60</v>
      </c>
      <c r="K21" s="16"/>
    </row>
    <row r="22" spans="1:12" s="3" customFormat="1" ht="23.4" customHeight="1" thickBot="1" x14ac:dyDescent="0.55000000000000004">
      <c r="A22" s="181" t="s">
        <v>95</v>
      </c>
      <c r="B22" s="182"/>
      <c r="C22" s="183">
        <f>page1!D33</f>
        <v>104.872820063346</v>
      </c>
      <c r="D22" s="183">
        <f>page1!E33</f>
        <v>103.43307831059499</v>
      </c>
      <c r="E22" s="183">
        <f>page1!F33</f>
        <v>103.46945720388101</v>
      </c>
      <c r="F22" s="183">
        <f>page1!G33</f>
        <v>103.627573136411</v>
      </c>
      <c r="G22" s="183">
        <f>page1!H33</f>
        <v>105.00350747074501</v>
      </c>
      <c r="H22" s="183">
        <f>(G22/F22-1)*100</f>
        <v>1.3277685587819166</v>
      </c>
      <c r="I22" s="183">
        <f>(G22/D22-1)*100</f>
        <v>1.5183045750936985</v>
      </c>
      <c r="J22" s="183">
        <f>(G22/C22-1)*100</f>
        <v>0.12461513604771213</v>
      </c>
    </row>
    <row r="23" spans="1:12" s="3" customFormat="1" ht="23.4" customHeight="1" thickTop="1" x14ac:dyDescent="0.5">
      <c r="A23" s="163" t="s">
        <v>96</v>
      </c>
      <c r="B23" s="164">
        <v>2101</v>
      </c>
      <c r="C23" s="165">
        <v>113.678302114148</v>
      </c>
      <c r="D23" s="166">
        <v>105.375196847515</v>
      </c>
      <c r="E23" s="166">
        <v>105.95438461828699</v>
      </c>
      <c r="F23" s="166">
        <v>106.44774784905999</v>
      </c>
      <c r="G23" s="167">
        <v>111.488172268515</v>
      </c>
      <c r="H23" s="166">
        <f t="shared" ref="H23:H34" si="3">(G23/F23-1)*100</f>
        <v>4.7351160746042176</v>
      </c>
      <c r="I23" s="166">
        <f t="shared" ref="I23:I35" si="4">(G23/D23-1)*100</f>
        <v>5.8011520774152281</v>
      </c>
      <c r="J23" s="165">
        <f>(G23/C23-1)*100</f>
        <v>-1.9266032346558215</v>
      </c>
      <c r="K23" s="16"/>
      <c r="L23" s="56"/>
    </row>
    <row r="24" spans="1:12" s="3" customFormat="1" ht="23.4" customHeight="1" x14ac:dyDescent="0.5">
      <c r="A24" s="158" t="s">
        <v>8</v>
      </c>
      <c r="B24" s="159">
        <v>1043</v>
      </c>
      <c r="C24" s="160">
        <v>101.81855398845801</v>
      </c>
      <c r="D24" s="161">
        <v>104.97979598230999</v>
      </c>
      <c r="E24" s="161">
        <v>105.63688488174</v>
      </c>
      <c r="F24" s="161">
        <v>104.900417539269</v>
      </c>
      <c r="G24" s="162">
        <v>105.001542693055</v>
      </c>
      <c r="H24" s="161">
        <f t="shared" si="3"/>
        <v>9.6401097496245924E-2</v>
      </c>
      <c r="I24" s="161">
        <f t="shared" si="4"/>
        <v>2.0715139081306511E-2</v>
      </c>
      <c r="J24" s="160">
        <f t="shared" ref="J24:J34" si="5">(G24/C24-1)*100</f>
        <v>3.1261381937891297</v>
      </c>
      <c r="L24" s="56"/>
    </row>
    <row r="25" spans="1:12" s="3" customFormat="1" ht="23.4" customHeight="1" thickBot="1" x14ac:dyDescent="0.55000000000000004">
      <c r="A25" s="168" t="s">
        <v>97</v>
      </c>
      <c r="B25" s="169">
        <v>6856</v>
      </c>
      <c r="C25" s="170">
        <v>102.638865646163</v>
      </c>
      <c r="D25" s="171">
        <v>102.602540135091</v>
      </c>
      <c r="E25" s="171">
        <v>102.3781227425</v>
      </c>
      <c r="F25" s="171">
        <v>102.569602505113</v>
      </c>
      <c r="G25" s="172">
        <v>103.016424077539</v>
      </c>
      <c r="H25" s="171">
        <f t="shared" si="3"/>
        <v>0.43562767283193971</v>
      </c>
      <c r="I25" s="171">
        <f t="shared" si="4"/>
        <v>0.40338566852542446</v>
      </c>
      <c r="J25" s="170">
        <f t="shared" si="5"/>
        <v>0.36785132902539264</v>
      </c>
      <c r="L25" s="56"/>
    </row>
    <row r="26" spans="1:12" s="3" customFormat="1" ht="23.4" customHeight="1" thickTop="1" x14ac:dyDescent="0.5">
      <c r="A26" s="163" t="s">
        <v>16</v>
      </c>
      <c r="B26" s="164">
        <v>6476</v>
      </c>
      <c r="C26" s="165">
        <v>106.39368451459799</v>
      </c>
      <c r="D26" s="166">
        <v>104.416529918181</v>
      </c>
      <c r="E26" s="166">
        <v>104.707924934606</v>
      </c>
      <c r="F26" s="166">
        <v>104.951132983129</v>
      </c>
      <c r="G26" s="167">
        <v>106.867715742885</v>
      </c>
      <c r="H26" s="166">
        <f t="shared" si="3"/>
        <v>1.8261668123812358</v>
      </c>
      <c r="I26" s="166">
        <f t="shared" si="4"/>
        <v>2.3475074555960651</v>
      </c>
      <c r="J26" s="165">
        <f t="shared" si="5"/>
        <v>0.4455445174680106</v>
      </c>
      <c r="L26" s="56"/>
    </row>
    <row r="27" spans="1:12" s="3" customFormat="1" ht="23.4" customHeight="1" thickBot="1" x14ac:dyDescent="0.55000000000000004">
      <c r="A27" s="168" t="s">
        <v>7</v>
      </c>
      <c r="B27" s="169">
        <v>3524</v>
      </c>
      <c r="C27" s="170">
        <v>102.07779884286499</v>
      </c>
      <c r="D27" s="171">
        <v>101.62570612153699</v>
      </c>
      <c r="E27" s="171">
        <v>101.193420318799</v>
      </c>
      <c r="F27" s="171">
        <v>101.195155273591</v>
      </c>
      <c r="G27" s="172">
        <v>101.577494274277</v>
      </c>
      <c r="H27" s="171">
        <f t="shared" si="3"/>
        <v>0.3778234241079037</v>
      </c>
      <c r="I27" s="171">
        <f t="shared" si="4"/>
        <v>-4.7440602481363392E-2</v>
      </c>
      <c r="J27" s="170">
        <f t="shared" si="5"/>
        <v>-0.4901208433756965</v>
      </c>
      <c r="L27" s="56"/>
    </row>
    <row r="28" spans="1:12" s="3" customFormat="1" ht="23.4" customHeight="1" thickTop="1" x14ac:dyDescent="0.5">
      <c r="A28" s="163" t="s">
        <v>9</v>
      </c>
      <c r="B28" s="164">
        <v>1779</v>
      </c>
      <c r="C28" s="165">
        <v>116.935610596986</v>
      </c>
      <c r="D28" s="166">
        <v>108.80610392925</v>
      </c>
      <c r="E28" s="166">
        <v>109.539725175968</v>
      </c>
      <c r="F28" s="166">
        <v>109.822137862299</v>
      </c>
      <c r="G28" s="167">
        <v>115.975624357722</v>
      </c>
      <c r="H28" s="166">
        <f t="shared" si="3"/>
        <v>5.6031385066812156</v>
      </c>
      <c r="I28" s="166">
        <f t="shared" si="4"/>
        <v>6.5892630740035596</v>
      </c>
      <c r="J28" s="165">
        <f t="shared" si="5"/>
        <v>-0.82095285975164467</v>
      </c>
      <c r="L28" s="56"/>
    </row>
    <row r="29" spans="1:12" s="3" customFormat="1" ht="23.4" customHeight="1" x14ac:dyDescent="0.5">
      <c r="A29" s="158" t="s">
        <v>14</v>
      </c>
      <c r="B29" s="159">
        <v>4640</v>
      </c>
      <c r="C29" s="160">
        <v>101.653260162981</v>
      </c>
      <c r="D29" s="161">
        <v>101.67555813143299</v>
      </c>
      <c r="E29" s="161">
        <v>101.366851151674</v>
      </c>
      <c r="F29" s="161">
        <v>101.50296527935799</v>
      </c>
      <c r="G29" s="162">
        <v>101.850768561213</v>
      </c>
      <c r="H29" s="161">
        <f t="shared" si="3"/>
        <v>0.34265332140570592</v>
      </c>
      <c r="I29" s="161">
        <f t="shared" si="4"/>
        <v>0.17232305678964721</v>
      </c>
      <c r="J29" s="160">
        <f t="shared" si="5"/>
        <v>0.19429617694044499</v>
      </c>
      <c r="L29" s="56"/>
    </row>
    <row r="30" spans="1:12" s="3" customFormat="1" ht="23.4" customHeight="1" thickBot="1" x14ac:dyDescent="0.55000000000000004">
      <c r="A30" s="168" t="s">
        <v>10</v>
      </c>
      <c r="B30" s="169">
        <v>3581</v>
      </c>
      <c r="C30" s="170">
        <v>103.053799948693</v>
      </c>
      <c r="D30" s="171">
        <v>103.04199499611499</v>
      </c>
      <c r="E30" s="171">
        <v>103.179258535339</v>
      </c>
      <c r="F30" s="171">
        <v>103.304152725446</v>
      </c>
      <c r="G30" s="172">
        <v>103.63958460686</v>
      </c>
      <c r="H30" s="171">
        <f t="shared" si="3"/>
        <v>0.32470319204445097</v>
      </c>
      <c r="I30" s="171">
        <f t="shared" si="4"/>
        <v>0.57994763277586792</v>
      </c>
      <c r="J30" s="170">
        <f t="shared" si="5"/>
        <v>0.56842606333646906</v>
      </c>
      <c r="L30" s="56"/>
    </row>
    <row r="31" spans="1:12" s="3" customFormat="1" ht="23.4" customHeight="1" thickTop="1" x14ac:dyDescent="0.5">
      <c r="A31" s="163" t="s">
        <v>18</v>
      </c>
      <c r="B31" s="164">
        <v>5030</v>
      </c>
      <c r="C31" s="165">
        <v>107.451660230261</v>
      </c>
      <c r="D31" s="166">
        <v>104.49376069656</v>
      </c>
      <c r="E31" s="166">
        <v>104.439606279145</v>
      </c>
      <c r="F31" s="166">
        <v>104.640450851068</v>
      </c>
      <c r="G31" s="167">
        <v>107.102300041601</v>
      </c>
      <c r="H31" s="166">
        <f t="shared" si="3"/>
        <v>2.3526744872658156</v>
      </c>
      <c r="I31" s="166">
        <f t="shared" si="4"/>
        <v>2.496358947799715</v>
      </c>
      <c r="J31" s="165">
        <f t="shared" si="5"/>
        <v>-0.32513242504708106</v>
      </c>
      <c r="L31" s="56"/>
    </row>
    <row r="32" spans="1:12" s="3" customFormat="1" ht="23.4" customHeight="1" x14ac:dyDescent="0.5">
      <c r="A32" s="158" t="s">
        <v>17</v>
      </c>
      <c r="B32" s="157">
        <v>813</v>
      </c>
      <c r="C32" s="160">
        <v>100.071008376656</v>
      </c>
      <c r="D32" s="161">
        <v>100.633960195808</v>
      </c>
      <c r="E32" s="161">
        <v>100.662766645861</v>
      </c>
      <c r="F32" s="161">
        <v>100.67012733094001</v>
      </c>
      <c r="G32" s="162">
        <v>100.751159301502</v>
      </c>
      <c r="H32" s="161">
        <f t="shared" si="3"/>
        <v>8.0492567865353415E-2</v>
      </c>
      <c r="I32" s="161">
        <f t="shared" si="4"/>
        <v>0.11646079063762915</v>
      </c>
      <c r="J32" s="160">
        <f t="shared" si="5"/>
        <v>0.67966830341710249</v>
      </c>
      <c r="L32" s="56"/>
    </row>
    <row r="33" spans="1:12" s="3" customFormat="1" ht="23.4" customHeight="1" x14ac:dyDescent="0.5">
      <c r="A33" s="158" t="s">
        <v>6</v>
      </c>
      <c r="B33" s="157">
        <v>576</v>
      </c>
      <c r="C33" s="160">
        <v>100.44085015847401</v>
      </c>
      <c r="D33" s="161">
        <v>100.55357860091701</v>
      </c>
      <c r="E33" s="161">
        <v>100.76398347171499</v>
      </c>
      <c r="F33" s="161">
        <v>100.968305693281</v>
      </c>
      <c r="G33" s="162">
        <v>101.158456763667</v>
      </c>
      <c r="H33" s="161">
        <f t="shared" si="3"/>
        <v>0.1883274846303129</v>
      </c>
      <c r="I33" s="161">
        <f t="shared" si="4"/>
        <v>0.60154812107748867</v>
      </c>
      <c r="J33" s="160">
        <f t="shared" si="5"/>
        <v>0.71445692072575895</v>
      </c>
      <c r="L33" s="56"/>
    </row>
    <row r="34" spans="1:12" s="3" customFormat="1" ht="23.4" customHeight="1" thickBot="1" x14ac:dyDescent="0.55000000000000004">
      <c r="A34" s="168" t="s">
        <v>98</v>
      </c>
      <c r="B34" s="169">
        <v>3581</v>
      </c>
      <c r="C34" s="170">
        <v>103.053799948693</v>
      </c>
      <c r="D34" s="171">
        <v>103.04199499611499</v>
      </c>
      <c r="E34" s="171">
        <v>103.179258535339</v>
      </c>
      <c r="F34" s="171">
        <v>103.304152725446</v>
      </c>
      <c r="G34" s="172">
        <v>103.63958460686</v>
      </c>
      <c r="H34" s="171">
        <f t="shared" si="3"/>
        <v>0.32470319204445097</v>
      </c>
      <c r="I34" s="171">
        <f t="shared" si="4"/>
        <v>0.57994763277586792</v>
      </c>
      <c r="J34" s="170">
        <f t="shared" si="5"/>
        <v>0.56842606333646906</v>
      </c>
      <c r="L34" s="56"/>
    </row>
    <row r="35" spans="1:12" s="3" customFormat="1" ht="23.4" customHeight="1" thickTop="1" x14ac:dyDescent="0.5">
      <c r="A35" s="163" t="s">
        <v>99</v>
      </c>
      <c r="B35" s="164">
        <v>6866</v>
      </c>
      <c r="C35" s="165">
        <v>106.42504958868</v>
      </c>
      <c r="D35" s="165">
        <v>104.474199194774</v>
      </c>
      <c r="E35" s="165">
        <v>104.770606429286</v>
      </c>
      <c r="F35" s="165">
        <v>105.00272168218601</v>
      </c>
      <c r="G35" s="167">
        <v>106.852044985063</v>
      </c>
      <c r="H35" s="166">
        <f>(G35/F35-1)*100</f>
        <v>1.7612146363923609</v>
      </c>
      <c r="I35" s="166">
        <f t="shared" si="4"/>
        <v>2.2760124591679531</v>
      </c>
      <c r="J35" s="165">
        <f>(G35/C35-1)*100</f>
        <v>0.40121700486237533</v>
      </c>
      <c r="L35" s="56"/>
    </row>
    <row r="36" spans="1:12" s="3" customFormat="1" ht="23.4" customHeight="1" thickBot="1" x14ac:dyDescent="0.55000000000000004">
      <c r="A36" s="168" t="s">
        <v>100</v>
      </c>
      <c r="B36" s="169">
        <v>3134</v>
      </c>
      <c r="C36" s="170">
        <v>101.47274540636499</v>
      </c>
      <c r="D36" s="170">
        <v>101.15255943411699</v>
      </c>
      <c r="E36" s="170">
        <v>100.619360337375</v>
      </c>
      <c r="F36" s="170">
        <v>100.6153847688</v>
      </c>
      <c r="G36" s="172">
        <v>100.954386221386</v>
      </c>
      <c r="H36" s="171">
        <f>(G36/F36-1)*100</f>
        <v>0.33692804869254189</v>
      </c>
      <c r="I36" s="171">
        <f>(G36/D36-1)*100</f>
        <v>-0.19591517391120972</v>
      </c>
      <c r="J36" s="170">
        <f>(G36/C36-1)*100</f>
        <v>-0.5108358731235052</v>
      </c>
      <c r="L36" s="56"/>
    </row>
    <row r="37" spans="1:12" s="3" customFormat="1" ht="13.2" thickTop="1" x14ac:dyDescent="0.5">
      <c r="A37" s="191" t="s">
        <v>268</v>
      </c>
    </row>
    <row r="38" spans="1:12" s="3" customFormat="1" x14ac:dyDescent="0.5"/>
    <row r="39" spans="1:12" s="3" customFormat="1" x14ac:dyDescent="0.5"/>
    <row r="40" spans="1:12" s="3" customFormat="1" x14ac:dyDescent="0.5"/>
    <row r="41" spans="1:12" s="3" customFormat="1" x14ac:dyDescent="0.5"/>
    <row r="42" spans="1:12" s="3" customFormat="1" x14ac:dyDescent="0.5"/>
  </sheetData>
  <customSheetViews>
    <customSheetView guid="{6090ADC3-8BF5-4463-A043-28EA817FC1CC}" topLeftCell="A6">
      <selection activeCell="M10" sqref="M10"/>
      <pageMargins left="0.23622047244094491" right="0.23622047244094491" top="0.47244094488188981" bottom="0.31496062992125984" header="0.51181102362204722" footer="0.31496062992125984"/>
      <pageSetup paperSize="9" orientation="portrait" r:id="rId1"/>
      <headerFooter alignWithMargins="0">
        <oddFooter>&amp;A</oddFooter>
      </headerFooter>
    </customSheetView>
  </customSheetViews>
  <mergeCells count="6">
    <mergeCell ref="B4:B5"/>
    <mergeCell ref="C4:G4"/>
    <mergeCell ref="H4:J4"/>
    <mergeCell ref="A2:J2"/>
    <mergeCell ref="A19:J19"/>
    <mergeCell ref="A4:A5"/>
  </mergeCells>
  <phoneticPr fontId="3" type="noConversion"/>
  <pageMargins left="0.23622047244094491" right="0.23622047244094491" top="0.47244094488188981" bottom="0.31496062992125984" header="0.51181102362204722" footer="0.31496062992125984"/>
  <pageSetup paperSize="9" orientation="portrait" r:id="rId2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Q46"/>
  <sheetViews>
    <sheetView topLeftCell="A9" zoomScale="114" zoomScaleNormal="114" zoomScaleSheetLayoutView="117" workbookViewId="0">
      <selection activeCell="L6" sqref="L6"/>
    </sheetView>
  </sheetViews>
  <sheetFormatPr baseColWidth="10" defaultColWidth="11.33203125" defaultRowHeight="12.3" x14ac:dyDescent="0.4"/>
  <cols>
    <col min="1" max="1" width="29" style="1" customWidth="1"/>
    <col min="2" max="2" width="11.33203125" style="1" customWidth="1"/>
    <col min="3" max="3" width="8.88671875" style="1" customWidth="1"/>
    <col min="4" max="4" width="9.21875" style="1" customWidth="1"/>
    <col min="5" max="5" width="8.44140625" style="1" customWidth="1"/>
    <col min="6" max="15" width="8.88671875" style="1" customWidth="1"/>
    <col min="16" max="16384" width="11.33203125" style="1"/>
  </cols>
  <sheetData>
    <row r="1" spans="1:17" ht="15.75" customHeight="1" x14ac:dyDescent="0.4">
      <c r="A1" s="219" t="s">
        <v>267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</row>
    <row r="2" spans="1:17" ht="15.9" thickBot="1" x14ac:dyDescent="0.65">
      <c r="A2" s="31"/>
      <c r="B2" s="15"/>
      <c r="C2" s="15"/>
      <c r="D2" s="15"/>
      <c r="E2" s="15"/>
      <c r="F2" s="15"/>
      <c r="G2" s="15"/>
      <c r="H2" s="15"/>
    </row>
    <row r="3" spans="1:17" s="149" customFormat="1" ht="32.1" thickBot="1" x14ac:dyDescent="0.45">
      <c r="A3" s="189" t="s">
        <v>101</v>
      </c>
      <c r="B3" s="190" t="s">
        <v>102</v>
      </c>
      <c r="C3" s="184" t="s">
        <v>247</v>
      </c>
      <c r="D3" s="184" t="s">
        <v>248</v>
      </c>
      <c r="E3" s="184" t="s">
        <v>249</v>
      </c>
      <c r="F3" s="184" t="s">
        <v>250</v>
      </c>
      <c r="G3" s="184" t="s">
        <v>251</v>
      </c>
      <c r="H3" s="184" t="s">
        <v>252</v>
      </c>
      <c r="I3" s="184" t="s">
        <v>253</v>
      </c>
      <c r="J3" s="184" t="s">
        <v>254</v>
      </c>
      <c r="K3" s="184" t="s">
        <v>255</v>
      </c>
      <c r="L3" s="184" t="s">
        <v>256</v>
      </c>
      <c r="M3" s="184" t="s">
        <v>257</v>
      </c>
      <c r="N3" s="184" t="s">
        <v>258</v>
      </c>
      <c r="O3" s="184" t="s">
        <v>259</v>
      </c>
    </row>
    <row r="4" spans="1:17" ht="15.3" customHeight="1" thickBot="1" x14ac:dyDescent="0.45">
      <c r="A4" s="185" t="s">
        <v>21</v>
      </c>
      <c r="B4" s="186" t="s">
        <v>160</v>
      </c>
      <c r="C4" s="187">
        <v>13662.6961796789</v>
      </c>
      <c r="D4" s="187">
        <v>12572.835080007801</v>
      </c>
      <c r="E4" s="187">
        <v>12999.9999999999</v>
      </c>
      <c r="F4" s="187">
        <v>13061.3845252461</v>
      </c>
      <c r="G4" s="187">
        <v>15745.2833775662</v>
      </c>
      <c r="H4" s="187">
        <v>13164.574432993601</v>
      </c>
      <c r="I4" s="187">
        <v>11022.703842524301</v>
      </c>
      <c r="J4" s="187">
        <v>13247.641299491699</v>
      </c>
      <c r="K4" s="187">
        <v>13747.7270848675</v>
      </c>
      <c r="L4" s="187">
        <v>13747.7270848675</v>
      </c>
      <c r="M4" s="187">
        <v>13915.398818088301</v>
      </c>
      <c r="N4" s="187">
        <v>11915.181945434801</v>
      </c>
      <c r="O4" s="187">
        <v>11958.2607431014</v>
      </c>
      <c r="P4" s="67"/>
      <c r="Q4" s="67"/>
    </row>
    <row r="5" spans="1:17" ht="14.85" customHeight="1" thickBot="1" x14ac:dyDescent="0.45">
      <c r="A5" s="185" t="s">
        <v>23</v>
      </c>
      <c r="B5" s="186" t="s">
        <v>22</v>
      </c>
      <c r="C5" s="187">
        <v>489.531349801386</v>
      </c>
      <c r="D5" s="187">
        <v>499.99999999999898</v>
      </c>
      <c r="E5" s="187">
        <v>600</v>
      </c>
      <c r="F5" s="187">
        <v>450</v>
      </c>
      <c r="G5" s="187">
        <v>450</v>
      </c>
      <c r="H5" s="187">
        <v>600</v>
      </c>
      <c r="I5" s="187">
        <v>519.61524227066297</v>
      </c>
      <c r="J5" s="187">
        <v>499.99999999999898</v>
      </c>
      <c r="K5" s="187">
        <v>499.99999999999898</v>
      </c>
      <c r="L5" s="187">
        <v>499.99999999999898</v>
      </c>
      <c r="M5" s="187">
        <v>499.99999999999898</v>
      </c>
      <c r="N5" s="187">
        <v>499.99999999999898</v>
      </c>
      <c r="O5" s="187">
        <v>499.99999999999898</v>
      </c>
      <c r="P5" s="67"/>
      <c r="Q5" s="67"/>
    </row>
    <row r="6" spans="1:17" ht="14.85" customHeight="1" thickBot="1" x14ac:dyDescent="0.45">
      <c r="A6" s="185" t="s">
        <v>24</v>
      </c>
      <c r="B6" s="186" t="s">
        <v>25</v>
      </c>
      <c r="C6" s="187">
        <v>19638.5284669588</v>
      </c>
      <c r="D6" s="187">
        <v>19593.8346053245</v>
      </c>
      <c r="E6" s="187">
        <v>24000</v>
      </c>
      <c r="F6" s="187">
        <v>21289.6688560437</v>
      </c>
      <c r="G6" s="187">
        <v>20665.329720427599</v>
      </c>
      <c r="H6" s="187">
        <v>20865.765431987202</v>
      </c>
      <c r="I6" s="187">
        <v>18993.4199132225</v>
      </c>
      <c r="J6" s="187">
        <v>18582.410103917198</v>
      </c>
      <c r="K6" s="187">
        <v>19999.999999999902</v>
      </c>
      <c r="L6" s="187">
        <v>19974.9843554381</v>
      </c>
      <c r="M6" s="187">
        <v>19999.999999999902</v>
      </c>
      <c r="N6" s="187">
        <v>24832.2097094817</v>
      </c>
      <c r="O6" s="187">
        <v>20493.901531919098</v>
      </c>
      <c r="P6" s="67"/>
      <c r="Q6" s="67"/>
    </row>
    <row r="7" spans="1:17" ht="14.85" customHeight="1" thickBot="1" x14ac:dyDescent="0.45">
      <c r="A7" s="185" t="s">
        <v>26</v>
      </c>
      <c r="B7" s="186" t="s">
        <v>27</v>
      </c>
      <c r="C7" s="187">
        <v>11595.551561100299</v>
      </c>
      <c r="D7" s="187">
        <v>12085.3934571066</v>
      </c>
      <c r="E7" s="187">
        <v>12999.9999999999</v>
      </c>
      <c r="F7" s="187">
        <v>12500</v>
      </c>
      <c r="G7" s="187">
        <v>10999.9999999999</v>
      </c>
      <c r="H7" s="187">
        <v>10476.136198816101</v>
      </c>
      <c r="I7" s="187">
        <v>10816.653826391899</v>
      </c>
      <c r="J7" s="187">
        <v>10398.8092094273</v>
      </c>
      <c r="K7" s="187">
        <v>10246.9507659596</v>
      </c>
      <c r="L7" s="187">
        <v>12999.9999999999</v>
      </c>
      <c r="M7" s="187">
        <v>10000</v>
      </c>
      <c r="N7" s="187">
        <v>11999.9999999999</v>
      </c>
      <c r="O7" s="187">
        <v>12999.9999999999</v>
      </c>
      <c r="P7" s="67"/>
      <c r="Q7" s="67"/>
    </row>
    <row r="8" spans="1:17" ht="14.85" customHeight="1" thickBot="1" x14ac:dyDescent="0.45">
      <c r="A8" s="185" t="s">
        <v>28</v>
      </c>
      <c r="B8" s="186" t="s">
        <v>22</v>
      </c>
      <c r="C8" s="187">
        <v>196.01261919002499</v>
      </c>
      <c r="D8" s="187">
        <v>166.780988502425</v>
      </c>
      <c r="E8" s="187">
        <v>232.87637365536</v>
      </c>
      <c r="F8" s="187">
        <v>288.03287266230899</v>
      </c>
      <c r="G8" s="187">
        <v>274.89130198085201</v>
      </c>
      <c r="H8" s="187">
        <v>270.34125014064398</v>
      </c>
      <c r="I8" s="187">
        <v>212.26708400663401</v>
      </c>
      <c r="J8" s="187">
        <v>154.62238389613199</v>
      </c>
      <c r="K8" s="187">
        <v>164.20871307442101</v>
      </c>
      <c r="L8" s="187">
        <v>180.50541516244999</v>
      </c>
      <c r="M8" s="187">
        <v>159.92687804271901</v>
      </c>
      <c r="N8" s="187">
        <v>136.24028777606401</v>
      </c>
      <c r="O8" s="187">
        <v>200.46159310808599</v>
      </c>
      <c r="P8" s="67"/>
      <c r="Q8" s="67"/>
    </row>
    <row r="9" spans="1:17" ht="14.85" customHeight="1" thickBot="1" x14ac:dyDescent="0.45">
      <c r="A9" s="185" t="s">
        <v>29</v>
      </c>
      <c r="B9" s="186" t="s">
        <v>30</v>
      </c>
      <c r="C9" s="187">
        <v>17101.8739863134</v>
      </c>
      <c r="D9" s="187">
        <v>15732.1327225522</v>
      </c>
      <c r="E9" s="187">
        <v>34999.999999999898</v>
      </c>
      <c r="F9" s="187">
        <v>18000</v>
      </c>
      <c r="G9" s="187">
        <v>24165.522471920998</v>
      </c>
      <c r="H9" s="187">
        <v>19983.319425122099</v>
      </c>
      <c r="I9" s="187">
        <v>17000</v>
      </c>
      <c r="J9" s="187">
        <v>17500</v>
      </c>
      <c r="K9" s="187">
        <v>19999.999999999902</v>
      </c>
      <c r="L9" s="187">
        <v>19500</v>
      </c>
      <c r="M9" s="187">
        <v>16164.9600824887</v>
      </c>
      <c r="N9" s="187">
        <v>13493.824335826201</v>
      </c>
      <c r="O9" s="187">
        <v>14500</v>
      </c>
      <c r="P9" s="67"/>
      <c r="Q9" s="67"/>
    </row>
    <row r="10" spans="1:17" ht="14.85" customHeight="1" thickBot="1" x14ac:dyDescent="0.45">
      <c r="A10" s="185" t="s">
        <v>31</v>
      </c>
      <c r="B10" s="186" t="s">
        <v>22</v>
      </c>
      <c r="C10" s="187">
        <v>313.12863016575199</v>
      </c>
      <c r="D10" s="187">
        <v>296.957653866106</v>
      </c>
      <c r="E10" s="187">
        <v>308.846863342147</v>
      </c>
      <c r="F10" s="187">
        <v>434.70920464301702</v>
      </c>
      <c r="G10" s="187">
        <v>333.875298013438</v>
      </c>
      <c r="H10" s="187">
        <v>341.60384640944301</v>
      </c>
      <c r="I10" s="187">
        <v>270.619989403114</v>
      </c>
      <c r="J10" s="187">
        <v>267.12616269844801</v>
      </c>
      <c r="K10" s="187">
        <v>274.45932535310698</v>
      </c>
      <c r="L10" s="187">
        <v>245.940837016769</v>
      </c>
      <c r="M10" s="187">
        <v>214.946997634958</v>
      </c>
      <c r="N10" s="187">
        <v>269.77060314108297</v>
      </c>
      <c r="O10" s="187">
        <v>329.634257372131</v>
      </c>
      <c r="P10" s="67"/>
      <c r="Q10" s="67"/>
    </row>
    <row r="11" spans="1:17" ht="14.85" customHeight="1" thickBot="1" x14ac:dyDescent="0.45">
      <c r="A11" s="185" t="s">
        <v>32</v>
      </c>
      <c r="B11" s="186" t="s">
        <v>30</v>
      </c>
      <c r="C11" s="187">
        <v>27771.826360404</v>
      </c>
      <c r="D11" s="187">
        <v>26832.815729997401</v>
      </c>
      <c r="E11" s="187">
        <v>39999.999999999898</v>
      </c>
      <c r="F11" s="187">
        <v>26999.999999999902</v>
      </c>
      <c r="G11" s="187">
        <v>29662.8928134495</v>
      </c>
      <c r="H11" s="187">
        <v>29832.398737579701</v>
      </c>
      <c r="I11" s="187">
        <v>25000</v>
      </c>
      <c r="J11" s="187">
        <v>30000</v>
      </c>
      <c r="K11" s="187">
        <v>30000</v>
      </c>
      <c r="L11" s="187">
        <v>24494.897427831798</v>
      </c>
      <c r="M11" s="187">
        <v>19999.999999999902</v>
      </c>
      <c r="N11" s="187">
        <v>29832.398737579701</v>
      </c>
      <c r="O11" s="187">
        <v>30000</v>
      </c>
      <c r="P11" s="67"/>
      <c r="Q11" s="67"/>
    </row>
    <row r="12" spans="1:17" ht="14.85" customHeight="1" thickBot="1" x14ac:dyDescent="0.45">
      <c r="A12" s="185" t="s">
        <v>33</v>
      </c>
      <c r="B12" s="186" t="s">
        <v>22</v>
      </c>
      <c r="C12" s="187">
        <v>274.87042734045002</v>
      </c>
      <c r="D12" s="187">
        <v>260.43036659129399</v>
      </c>
      <c r="E12" s="187">
        <v>310.67606311491801</v>
      </c>
      <c r="F12" s="187">
        <v>373.40722473823098</v>
      </c>
      <c r="G12" s="187">
        <v>267.058354630797</v>
      </c>
      <c r="H12" s="187">
        <v>254.65460131528599</v>
      </c>
      <c r="I12" s="187">
        <v>226.667820309592</v>
      </c>
      <c r="J12" s="187">
        <v>265.88584879449701</v>
      </c>
      <c r="K12" s="187">
        <v>204.60338130208899</v>
      </c>
      <c r="L12" s="187">
        <v>214.88347834277499</v>
      </c>
      <c r="M12" s="187">
        <v>183.96231986196699</v>
      </c>
      <c r="N12" s="187">
        <v>267.73977630083499</v>
      </c>
      <c r="O12" s="187">
        <v>289.28312045578502</v>
      </c>
      <c r="P12" s="67"/>
      <c r="Q12" s="67"/>
    </row>
    <row r="13" spans="1:17" ht="14.85" customHeight="1" thickBot="1" x14ac:dyDescent="0.45">
      <c r="A13" s="185" t="s">
        <v>34</v>
      </c>
      <c r="B13" s="186" t="s">
        <v>30</v>
      </c>
      <c r="C13" s="187">
        <v>24715.0479854349</v>
      </c>
      <c r="D13" s="187">
        <v>24246.186056119499</v>
      </c>
      <c r="E13" s="187">
        <v>36000</v>
      </c>
      <c r="F13" s="187">
        <v>22000</v>
      </c>
      <c r="G13" s="187">
        <v>24832.2097094817</v>
      </c>
      <c r="H13" s="187">
        <v>19831.924826807699</v>
      </c>
      <c r="I13" s="187">
        <v>17000</v>
      </c>
      <c r="J13" s="187">
        <v>30000</v>
      </c>
      <c r="K13" s="187">
        <v>28000</v>
      </c>
      <c r="L13" s="187">
        <v>19999.999999999902</v>
      </c>
      <c r="M13" s="187">
        <v>17500</v>
      </c>
      <c r="N13" s="187">
        <v>29497.174870697101</v>
      </c>
      <c r="O13" s="187">
        <v>27500</v>
      </c>
      <c r="P13" s="67"/>
      <c r="Q13" s="67"/>
    </row>
    <row r="14" spans="1:17" ht="14.85" customHeight="1" thickBot="1" x14ac:dyDescent="0.45">
      <c r="A14" s="185" t="s">
        <v>35</v>
      </c>
      <c r="B14" s="186" t="s">
        <v>22</v>
      </c>
      <c r="C14" s="187">
        <v>518.56864466832405</v>
      </c>
      <c r="D14" s="187">
        <v>518.56864466832201</v>
      </c>
      <c r="E14" s="187">
        <v>549.99999999999898</v>
      </c>
      <c r="F14" s="187">
        <v>499.99999999999898</v>
      </c>
      <c r="G14" s="187">
        <v>600</v>
      </c>
      <c r="H14" s="187">
        <v>508.00593388669301</v>
      </c>
      <c r="I14" s="187">
        <v>524.40442408507499</v>
      </c>
      <c r="J14" s="187">
        <v>499.99999999999898</v>
      </c>
      <c r="K14" s="187">
        <v>499.99999999999898</v>
      </c>
      <c r="L14" s="187">
        <v>600</v>
      </c>
      <c r="M14" s="187">
        <v>499.99999999999898</v>
      </c>
      <c r="N14" s="187">
        <v>499.99999999999898</v>
      </c>
      <c r="O14" s="187">
        <v>632.45553203367604</v>
      </c>
      <c r="P14" s="67"/>
      <c r="Q14" s="67"/>
    </row>
    <row r="15" spans="1:17" ht="14.85" customHeight="1" thickBot="1" x14ac:dyDescent="0.45">
      <c r="A15" s="185" t="s">
        <v>103</v>
      </c>
      <c r="B15" s="186" t="s">
        <v>22</v>
      </c>
      <c r="C15" s="187">
        <v>3165.3058637389499</v>
      </c>
      <c r="D15" s="187">
        <v>2841.4617009020299</v>
      </c>
      <c r="E15" s="187">
        <v>3652.5754661390201</v>
      </c>
      <c r="F15" s="187">
        <v>3303.0839473118999</v>
      </c>
      <c r="G15" s="187">
        <v>4138.5309238770496</v>
      </c>
      <c r="H15" s="187">
        <v>2921.8979587711301</v>
      </c>
      <c r="I15" s="187">
        <v>3052.32488300355</v>
      </c>
      <c r="J15" s="187">
        <v>3498.6332095446201</v>
      </c>
      <c r="K15" s="187">
        <v>2395.6359897002199</v>
      </c>
      <c r="L15" s="187">
        <v>2792.4424114580502</v>
      </c>
      <c r="M15" s="187">
        <v>2395.7889972722</v>
      </c>
      <c r="N15" s="187">
        <v>3451.7753008423401</v>
      </c>
      <c r="O15" s="187">
        <v>3473.2434808350399</v>
      </c>
      <c r="P15" s="67"/>
      <c r="Q15" s="67"/>
    </row>
    <row r="16" spans="1:17" ht="14.85" customHeight="1" thickBot="1" x14ac:dyDescent="0.45">
      <c r="A16" s="185" t="s">
        <v>104</v>
      </c>
      <c r="B16" s="186" t="s">
        <v>22</v>
      </c>
      <c r="C16" s="187">
        <v>4009.9658277425901</v>
      </c>
      <c r="D16" s="187">
        <v>3016.0778127625299</v>
      </c>
      <c r="E16" s="187">
        <v>6145.0286686875197</v>
      </c>
      <c r="F16" s="187">
        <v>3927.7279102522398</v>
      </c>
      <c r="G16" s="187">
        <v>4859.1197751558102</v>
      </c>
      <c r="H16" s="187">
        <v>4255.0685166470703</v>
      </c>
      <c r="I16" s="187">
        <v>3251.78893336795</v>
      </c>
      <c r="J16" s="187">
        <v>4042.1001548857298</v>
      </c>
      <c r="K16" s="187">
        <v>2936.0552773709501</v>
      </c>
      <c r="L16" s="187">
        <v>4285.9598782070898</v>
      </c>
      <c r="M16" s="187">
        <v>3604.6186525528901</v>
      </c>
      <c r="N16" s="187">
        <v>3219.1068178628202</v>
      </c>
      <c r="O16" s="187">
        <v>4426.6745727256703</v>
      </c>
      <c r="P16" s="67"/>
      <c r="Q16" s="67"/>
    </row>
    <row r="17" spans="1:17" ht="14.85" customHeight="1" thickBot="1" x14ac:dyDescent="0.45">
      <c r="A17" s="185" t="s">
        <v>105</v>
      </c>
      <c r="B17" s="186" t="s">
        <v>22</v>
      </c>
      <c r="C17" s="187">
        <v>1911.2707783348901</v>
      </c>
      <c r="D17" s="187">
        <v>2056.6934442004199</v>
      </c>
      <c r="E17" s="187">
        <v>2000</v>
      </c>
      <c r="F17" s="187">
        <v>2000</v>
      </c>
      <c r="G17" s="187">
        <v>2999.99999999999</v>
      </c>
      <c r="H17" s="187">
        <v>2082.2047173409101</v>
      </c>
      <c r="I17" s="187">
        <v>1897.3665961010199</v>
      </c>
      <c r="J17" s="187">
        <v>2499.99999999999</v>
      </c>
      <c r="K17" s="187">
        <v>2000</v>
      </c>
      <c r="L17" s="187">
        <v>2349.4680248941399</v>
      </c>
      <c r="M17" s="187">
        <v>2216.35950551925</v>
      </c>
      <c r="N17" s="187">
        <v>2499.99999999999</v>
      </c>
      <c r="O17" s="187">
        <v>1884.5731630717801</v>
      </c>
      <c r="P17" s="67"/>
      <c r="Q17" s="67"/>
    </row>
    <row r="18" spans="1:17" ht="14.85" customHeight="1" thickBot="1" x14ac:dyDescent="0.45">
      <c r="A18" s="185" t="s">
        <v>36</v>
      </c>
      <c r="B18" s="186" t="s">
        <v>22</v>
      </c>
      <c r="C18" s="187">
        <v>1386.69478138247</v>
      </c>
      <c r="D18" s="187">
        <v>1419.45189962053</v>
      </c>
      <c r="E18" s="187">
        <v>1248.9995996796699</v>
      </c>
      <c r="F18" s="187">
        <v>1248.9995996796699</v>
      </c>
      <c r="G18" s="187">
        <v>1599.99999999999</v>
      </c>
      <c r="H18" s="187">
        <v>1449.1376746189401</v>
      </c>
      <c r="I18" s="187">
        <v>1482.8505701240899</v>
      </c>
      <c r="J18" s="187">
        <v>1500</v>
      </c>
      <c r="K18" s="187">
        <v>1300</v>
      </c>
      <c r="L18" s="187">
        <v>1300</v>
      </c>
      <c r="M18" s="187">
        <v>1500</v>
      </c>
      <c r="N18" s="187">
        <v>1449.1376746189401</v>
      </c>
      <c r="O18" s="187">
        <v>1399.99999999999</v>
      </c>
      <c r="P18" s="67"/>
      <c r="Q18" s="67"/>
    </row>
    <row r="19" spans="1:17" ht="14.85" customHeight="1" thickBot="1" x14ac:dyDescent="0.45">
      <c r="A19" s="185" t="s">
        <v>37</v>
      </c>
      <c r="B19" s="186" t="s">
        <v>38</v>
      </c>
      <c r="C19" s="187">
        <v>1310.5253289490499</v>
      </c>
      <c r="D19" s="187">
        <v>1058.8528529217799</v>
      </c>
      <c r="E19" s="187">
        <v>2000</v>
      </c>
      <c r="F19" s="187">
        <v>1240.9673645990799</v>
      </c>
      <c r="G19" s="187">
        <v>2000</v>
      </c>
      <c r="H19" s="187">
        <v>1024.69507659595</v>
      </c>
      <c r="I19" s="187">
        <v>999.99999999999898</v>
      </c>
      <c r="J19" s="187">
        <v>1620.1851746019599</v>
      </c>
      <c r="K19" s="187">
        <v>1199.99999999999</v>
      </c>
      <c r="L19" s="187">
        <v>1099.99999999999</v>
      </c>
      <c r="M19" s="187">
        <v>999.99999999999898</v>
      </c>
      <c r="N19" s="187">
        <v>1300</v>
      </c>
      <c r="O19" s="187">
        <v>1048.80884817015</v>
      </c>
      <c r="P19" s="67"/>
      <c r="Q19" s="67"/>
    </row>
    <row r="20" spans="1:17" ht="14.85" customHeight="1" thickBot="1" x14ac:dyDescent="0.45">
      <c r="A20" s="185" t="s">
        <v>39</v>
      </c>
      <c r="B20" s="186" t="s">
        <v>38</v>
      </c>
      <c r="C20" s="187">
        <v>1038.8601182540799</v>
      </c>
      <c r="D20" s="187">
        <v>1129.30546127291</v>
      </c>
      <c r="E20" s="187">
        <v>1732.0508075688699</v>
      </c>
      <c r="F20" s="187">
        <v>1240.9673645990799</v>
      </c>
      <c r="G20" s="187">
        <v>1165.6953366502901</v>
      </c>
      <c r="H20" s="187">
        <v>1124.72218792019</v>
      </c>
      <c r="I20" s="187">
        <v>1084.356785513</v>
      </c>
      <c r="J20" s="187">
        <v>1369.3063937629099</v>
      </c>
      <c r="K20" s="187">
        <v>1048.80884817015</v>
      </c>
      <c r="L20" s="187">
        <v>1099.99999999999</v>
      </c>
      <c r="M20" s="187">
        <v>999.99999999999898</v>
      </c>
      <c r="N20" s="187">
        <v>1099.99999999999</v>
      </c>
      <c r="O20" s="187">
        <v>994.98743710661904</v>
      </c>
      <c r="P20" s="67"/>
      <c r="Q20" s="67"/>
    </row>
    <row r="21" spans="1:17" ht="14.85" customHeight="1" thickBot="1" x14ac:dyDescent="0.45">
      <c r="A21" s="185" t="s">
        <v>40</v>
      </c>
      <c r="B21" s="186" t="s">
        <v>22</v>
      </c>
      <c r="C21" s="187">
        <v>531.48860643668797</v>
      </c>
      <c r="D21" s="187">
        <v>364.52427998123301</v>
      </c>
      <c r="E21" s="187">
        <v>542.83531041046001</v>
      </c>
      <c r="F21" s="187">
        <v>448.59338271503702</v>
      </c>
      <c r="G21" s="187">
        <v>678.49190206260198</v>
      </c>
      <c r="H21" s="187">
        <v>567.23694810614597</v>
      </c>
      <c r="I21" s="187">
        <v>477.10236228434502</v>
      </c>
      <c r="J21" s="187">
        <v>457.24083837280102</v>
      </c>
      <c r="K21" s="187">
        <v>440.542070261052</v>
      </c>
      <c r="L21" s="187">
        <v>341.13122438003302</v>
      </c>
      <c r="M21" s="187">
        <v>506.64412837567801</v>
      </c>
      <c r="N21" s="187">
        <v>269.306902340433</v>
      </c>
      <c r="O21" s="187">
        <v>417.48502208385401</v>
      </c>
      <c r="P21" s="67"/>
      <c r="Q21" s="67"/>
    </row>
    <row r="22" spans="1:17" ht="14.85" customHeight="1" thickBot="1" x14ac:dyDescent="0.45">
      <c r="A22" s="185" t="s">
        <v>41</v>
      </c>
      <c r="B22" s="186" t="s">
        <v>22</v>
      </c>
      <c r="C22" s="187">
        <v>381.77162618594701</v>
      </c>
      <c r="D22" s="187">
        <v>254.21675532321399</v>
      </c>
      <c r="E22" s="187">
        <v>915.28175047971399</v>
      </c>
      <c r="F22" s="187">
        <v>419.69804838710701</v>
      </c>
      <c r="G22" s="187">
        <v>432.85587196136902</v>
      </c>
      <c r="H22" s="187">
        <v>495.97283866550498</v>
      </c>
      <c r="I22" s="187">
        <v>305.765431113886</v>
      </c>
      <c r="J22" s="187">
        <v>432.91658310087598</v>
      </c>
      <c r="K22" s="187">
        <v>203.179920088069</v>
      </c>
      <c r="L22" s="187">
        <v>180.825456863196</v>
      </c>
      <c r="M22" s="187">
        <v>150.443413423186</v>
      </c>
      <c r="N22" s="187">
        <v>157.841132668662</v>
      </c>
      <c r="O22" s="187">
        <v>325.66017631384199</v>
      </c>
      <c r="P22" s="67"/>
      <c r="Q22" s="67"/>
    </row>
    <row r="23" spans="1:17" ht="14.85" customHeight="1" thickBot="1" x14ac:dyDescent="0.45">
      <c r="A23" s="185" t="s">
        <v>42</v>
      </c>
      <c r="B23" s="186" t="s">
        <v>22</v>
      </c>
      <c r="C23" s="187">
        <v>625.03547088530104</v>
      </c>
      <c r="D23" s="187">
        <v>798.20135780228702</v>
      </c>
      <c r="E23" s="187">
        <v>570.02188337220002</v>
      </c>
      <c r="F23" s="187">
        <v>858.44758093797896</v>
      </c>
      <c r="G23" s="187">
        <v>459.22033368458602</v>
      </c>
      <c r="H23" s="187">
        <v>627.10610293482705</v>
      </c>
      <c r="I23" s="187">
        <v>586.93587883574503</v>
      </c>
      <c r="J23" s="187">
        <v>680.37463504239997</v>
      </c>
      <c r="K23" s="187">
        <v>659.63956163726903</v>
      </c>
      <c r="L23" s="187">
        <v>462.230798557269</v>
      </c>
      <c r="M23" s="187">
        <v>420.74811796307199</v>
      </c>
      <c r="N23" s="187">
        <v>600.41189964746695</v>
      </c>
      <c r="O23" s="187">
        <v>672.57853360207002</v>
      </c>
      <c r="P23" s="67"/>
      <c r="Q23" s="67"/>
    </row>
    <row r="24" spans="1:17" ht="14.85" customHeight="1" thickBot="1" x14ac:dyDescent="0.45">
      <c r="A24" s="185" t="s">
        <v>43</v>
      </c>
      <c r="B24" s="186" t="s">
        <v>22</v>
      </c>
      <c r="C24" s="187">
        <v>1237.9272923275901</v>
      </c>
      <c r="D24" s="187">
        <v>1041.0985472674699</v>
      </c>
      <c r="E24" s="187">
        <v>1391.6729499279099</v>
      </c>
      <c r="F24" s="187">
        <v>1242.2471507096</v>
      </c>
      <c r="G24" s="187">
        <v>856.102012668356</v>
      </c>
      <c r="H24" s="187">
        <v>1017.0382166356</v>
      </c>
      <c r="I24" s="187">
        <v>1038.92296978791</v>
      </c>
      <c r="J24" s="187">
        <v>518.20773169735401</v>
      </c>
      <c r="K24" s="187">
        <v>767.27344175998405</v>
      </c>
      <c r="L24" s="187">
        <v>643.24325314961698</v>
      </c>
      <c r="M24" s="187">
        <v>853.776801434606</v>
      </c>
      <c r="N24" s="187">
        <v>973.627215584645</v>
      </c>
      <c r="O24" s="187">
        <v>1218.6174101320901</v>
      </c>
      <c r="P24" s="67"/>
      <c r="Q24" s="67"/>
    </row>
    <row r="25" spans="1:17" ht="14.85" customHeight="1" thickBot="1" x14ac:dyDescent="0.45">
      <c r="A25" s="185" t="s">
        <v>44</v>
      </c>
      <c r="B25" s="186" t="s">
        <v>22</v>
      </c>
      <c r="C25" s="187">
        <v>894.20560904765102</v>
      </c>
      <c r="D25" s="187">
        <v>688.32504108511398</v>
      </c>
      <c r="E25" s="187">
        <v>1422.72870993979</v>
      </c>
      <c r="F25" s="187">
        <v>514.83790010519499</v>
      </c>
      <c r="G25" s="187">
        <v>750.02958672421903</v>
      </c>
      <c r="H25" s="187">
        <v>516.35065606286196</v>
      </c>
      <c r="I25" s="187">
        <v>851.25748095210497</v>
      </c>
      <c r="J25" s="187">
        <v>757.04818875929095</v>
      </c>
      <c r="K25" s="187">
        <v>632.35892702016895</v>
      </c>
      <c r="L25" s="187">
        <v>459.28850772254498</v>
      </c>
      <c r="M25" s="187">
        <v>402.08012060509702</v>
      </c>
      <c r="N25" s="187">
        <v>1020.74378514999</v>
      </c>
      <c r="O25" s="187">
        <v>948.41526109224901</v>
      </c>
      <c r="P25" s="67"/>
      <c r="Q25" s="67"/>
    </row>
    <row r="26" spans="1:17" ht="14.85" customHeight="1" thickBot="1" x14ac:dyDescent="0.45">
      <c r="A26" s="185" t="s">
        <v>45</v>
      </c>
      <c r="B26" s="186" t="s">
        <v>22</v>
      </c>
      <c r="C26" s="187">
        <v>464.69653076196897</v>
      </c>
      <c r="D26" s="187">
        <v>392.86039109481499</v>
      </c>
      <c r="E26" s="187">
        <v>771.03745964172094</v>
      </c>
      <c r="F26" s="187">
        <v>385.12638419085403</v>
      </c>
      <c r="G26" s="187">
        <v>459.770112513524</v>
      </c>
      <c r="H26" s="187">
        <v>388.19010279000798</v>
      </c>
      <c r="I26" s="187">
        <v>433.38427924692797</v>
      </c>
      <c r="J26" s="187">
        <v>371.27153337885898</v>
      </c>
      <c r="K26" s="187">
        <v>359.58348861324498</v>
      </c>
      <c r="L26" s="187">
        <v>438.854001769045</v>
      </c>
      <c r="M26" s="187">
        <v>469.37219341097102</v>
      </c>
      <c r="N26" s="187">
        <v>469.43973415634503</v>
      </c>
      <c r="O26" s="187">
        <v>474.42126092573699</v>
      </c>
      <c r="P26" s="67"/>
      <c r="Q26" s="67"/>
    </row>
    <row r="27" spans="1:17" ht="14.85" customHeight="1" thickBot="1" x14ac:dyDescent="0.45">
      <c r="A27" s="185" t="s">
        <v>46</v>
      </c>
      <c r="B27" s="186" t="s">
        <v>22</v>
      </c>
      <c r="C27" s="187">
        <v>504.90487420747701</v>
      </c>
      <c r="D27" s="187">
        <v>479.48065269358801</v>
      </c>
      <c r="E27" s="187">
        <v>528.49181925217999</v>
      </c>
      <c r="F27" s="187">
        <v>526.879620456103</v>
      </c>
      <c r="G27" s="187">
        <v>517.96995978405198</v>
      </c>
      <c r="H27" s="187">
        <v>482.43914259895598</v>
      </c>
      <c r="I27" s="187">
        <v>352.57592664584001</v>
      </c>
      <c r="J27" s="187">
        <v>368.729126170227</v>
      </c>
      <c r="K27" s="187">
        <v>495.77995075416999</v>
      </c>
      <c r="L27" s="187">
        <v>381.90060233706498</v>
      </c>
      <c r="M27" s="187">
        <v>483.53208572126402</v>
      </c>
      <c r="N27" s="187">
        <v>560.24387121067798</v>
      </c>
      <c r="O27" s="187">
        <v>444.67688394012998</v>
      </c>
      <c r="P27" s="67"/>
      <c r="Q27" s="67"/>
    </row>
    <row r="28" spans="1:17" ht="14.85" customHeight="1" thickBot="1" x14ac:dyDescent="0.45">
      <c r="A28" s="185" t="s">
        <v>47</v>
      </c>
      <c r="B28" s="186" t="s">
        <v>22</v>
      </c>
      <c r="C28" s="187">
        <v>955.84978521728897</v>
      </c>
      <c r="D28" s="187">
        <v>849.99999999999898</v>
      </c>
      <c r="E28" s="187">
        <v>999.99999999999898</v>
      </c>
      <c r="F28" s="187">
        <v>874.64278422679502</v>
      </c>
      <c r="G28" s="187">
        <v>991.48755538915304</v>
      </c>
      <c r="H28" s="187">
        <v>849.01847487755401</v>
      </c>
      <c r="I28" s="187">
        <v>1048.80884817015</v>
      </c>
      <c r="J28" s="187">
        <v>921.95444572928898</v>
      </c>
      <c r="K28" s="187">
        <v>999.99999999999898</v>
      </c>
      <c r="L28" s="187">
        <v>999.99999999999898</v>
      </c>
      <c r="M28" s="187">
        <v>948.68329805051303</v>
      </c>
      <c r="N28" s="187">
        <v>900</v>
      </c>
      <c r="O28" s="187">
        <v>900</v>
      </c>
      <c r="P28" s="67"/>
      <c r="Q28" s="67"/>
    </row>
    <row r="29" spans="1:17" ht="14.85" customHeight="1" thickBot="1" x14ac:dyDescent="0.45">
      <c r="A29" s="185" t="s">
        <v>48</v>
      </c>
      <c r="B29" s="186" t="s">
        <v>22</v>
      </c>
      <c r="C29" s="187">
        <v>81.440099415760599</v>
      </c>
      <c r="D29" s="187">
        <v>45.556484906773697</v>
      </c>
      <c r="E29" s="187">
        <v>158.18475122657799</v>
      </c>
      <c r="F29" s="187">
        <v>260.10244570123399</v>
      </c>
      <c r="G29" s="187">
        <v>82.847238725921699</v>
      </c>
      <c r="H29" s="187">
        <v>95.719244741976496</v>
      </c>
      <c r="I29" s="187">
        <v>100.787194873296</v>
      </c>
      <c r="J29" s="187">
        <v>150.781494259683</v>
      </c>
      <c r="K29" s="187">
        <v>61.771974012938898</v>
      </c>
      <c r="L29" s="187">
        <v>46.421051538502297</v>
      </c>
      <c r="M29" s="187">
        <v>46.851872964637003</v>
      </c>
      <c r="N29" s="187">
        <v>49.791209976607199</v>
      </c>
      <c r="O29" s="187">
        <v>31.6802418218101</v>
      </c>
      <c r="P29" s="67"/>
      <c r="Q29" s="67"/>
    </row>
    <row r="30" spans="1:17" ht="14.85" customHeight="1" thickBot="1" x14ac:dyDescent="0.45">
      <c r="A30" s="185" t="s">
        <v>49</v>
      </c>
      <c r="B30" s="186" t="s">
        <v>22</v>
      </c>
      <c r="C30" s="187">
        <v>231.85905172689701</v>
      </c>
      <c r="D30" s="187">
        <v>234.88123946232301</v>
      </c>
      <c r="E30" s="187">
        <v>271.45348191141898</v>
      </c>
      <c r="F30" s="187">
        <v>383.70118768434702</v>
      </c>
      <c r="G30" s="187">
        <v>284.18156888292702</v>
      </c>
      <c r="H30" s="187">
        <v>302.57077884527098</v>
      </c>
      <c r="I30" s="187">
        <v>295.19886774311101</v>
      </c>
      <c r="J30" s="187">
        <v>405.57792859057002</v>
      </c>
      <c r="K30" s="187">
        <v>165.370099123351</v>
      </c>
      <c r="L30" s="187">
        <v>215.61654054772001</v>
      </c>
      <c r="M30" s="187">
        <v>215.01340757308901</v>
      </c>
      <c r="N30" s="187">
        <v>167.01077723514501</v>
      </c>
      <c r="O30" s="187">
        <v>153.18809412088001</v>
      </c>
      <c r="P30" s="67"/>
      <c r="Q30" s="67"/>
    </row>
    <row r="31" spans="1:17" ht="14.85" customHeight="1" thickBot="1" x14ac:dyDescent="0.45">
      <c r="A31" s="185" t="s">
        <v>169</v>
      </c>
      <c r="B31" s="186" t="s">
        <v>50</v>
      </c>
      <c r="C31" s="187">
        <v>5562.5</v>
      </c>
      <c r="D31" s="187">
        <v>5500</v>
      </c>
      <c r="E31" s="187">
        <v>6000</v>
      </c>
      <c r="F31" s="187">
        <v>6000</v>
      </c>
      <c r="G31" s="187">
        <v>8000</v>
      </c>
      <c r="H31" s="187">
        <v>6000</v>
      </c>
      <c r="I31" s="187">
        <v>5800</v>
      </c>
      <c r="J31" s="187">
        <v>6000</v>
      </c>
      <c r="K31" s="187">
        <v>5750</v>
      </c>
      <c r="L31" s="187">
        <v>5750</v>
      </c>
      <c r="M31" s="187">
        <v>6000</v>
      </c>
      <c r="N31" s="187">
        <v>5750</v>
      </c>
      <c r="O31" s="187">
        <v>6000</v>
      </c>
      <c r="P31" s="67"/>
      <c r="Q31" s="67"/>
    </row>
    <row r="32" spans="1:17" ht="14.85" customHeight="1" thickBot="1" x14ac:dyDescent="0.45">
      <c r="A32" s="185" t="s">
        <v>51</v>
      </c>
      <c r="B32" s="186" t="s">
        <v>50</v>
      </c>
      <c r="C32" s="187">
        <v>2125</v>
      </c>
      <c r="D32" s="187">
        <v>2000</v>
      </c>
      <c r="E32" s="187">
        <v>2250</v>
      </c>
      <c r="F32" s="187">
        <v>2250</v>
      </c>
      <c r="G32" s="187">
        <v>4000</v>
      </c>
      <c r="H32" s="187">
        <v>2500</v>
      </c>
      <c r="I32" s="187">
        <v>2300</v>
      </c>
      <c r="J32" s="187">
        <v>2500</v>
      </c>
      <c r="K32" s="187">
        <v>2500</v>
      </c>
      <c r="L32" s="187">
        <v>2150</v>
      </c>
      <c r="M32" s="187">
        <v>2240</v>
      </c>
      <c r="N32" s="187">
        <v>2200</v>
      </c>
      <c r="O32" s="187">
        <v>2240</v>
      </c>
      <c r="P32" s="67"/>
      <c r="Q32" s="67"/>
    </row>
    <row r="33" spans="1:17" ht="14.85" customHeight="1" thickBot="1" x14ac:dyDescent="0.45">
      <c r="A33" s="185" t="s">
        <v>52</v>
      </c>
      <c r="B33" s="186" t="s">
        <v>38</v>
      </c>
      <c r="C33" s="187">
        <v>850</v>
      </c>
      <c r="D33" s="188">
        <v>845</v>
      </c>
      <c r="E33" s="188">
        <v>864</v>
      </c>
      <c r="F33" s="188">
        <v>861</v>
      </c>
      <c r="G33" s="188">
        <v>867</v>
      </c>
      <c r="H33" s="188">
        <v>856</v>
      </c>
      <c r="I33" s="188">
        <v>853</v>
      </c>
      <c r="J33" s="188">
        <v>861</v>
      </c>
      <c r="K33" s="188">
        <v>856</v>
      </c>
      <c r="L33" s="188">
        <v>852</v>
      </c>
      <c r="M33" s="188">
        <v>856</v>
      </c>
      <c r="N33" s="188">
        <v>850</v>
      </c>
      <c r="O33" s="188">
        <v>858</v>
      </c>
      <c r="P33" s="67"/>
      <c r="Q33" s="67"/>
    </row>
    <row r="34" spans="1:17" ht="14.85" customHeight="1" thickBot="1" x14ac:dyDescent="0.45">
      <c r="A34" s="185" t="s">
        <v>53</v>
      </c>
      <c r="B34" s="186" t="s">
        <v>38</v>
      </c>
      <c r="C34" s="187">
        <v>675</v>
      </c>
      <c r="D34" s="188">
        <v>670</v>
      </c>
      <c r="E34" s="188">
        <v>689</v>
      </c>
      <c r="F34" s="188">
        <v>686</v>
      </c>
      <c r="G34" s="188">
        <v>692</v>
      </c>
      <c r="H34" s="188">
        <v>681</v>
      </c>
      <c r="I34" s="188">
        <v>678</v>
      </c>
      <c r="J34" s="188">
        <v>686</v>
      </c>
      <c r="K34" s="188">
        <v>681</v>
      </c>
      <c r="L34" s="188">
        <v>677</v>
      </c>
      <c r="M34" s="188">
        <v>681</v>
      </c>
      <c r="N34" s="188">
        <v>675</v>
      </c>
      <c r="O34" s="188">
        <v>683</v>
      </c>
      <c r="P34" s="67"/>
      <c r="Q34" s="67"/>
    </row>
    <row r="35" spans="1:17" ht="14.25" customHeight="1" x14ac:dyDescent="0.4">
      <c r="A35" s="82" t="s">
        <v>232</v>
      </c>
      <c r="D35" s="67"/>
      <c r="E35" s="67"/>
      <c r="F35" s="67"/>
      <c r="G35" s="67"/>
      <c r="H35" s="67"/>
      <c r="I35" s="67"/>
      <c r="J35" s="67"/>
      <c r="K35" s="67"/>
      <c r="L35" s="67"/>
      <c r="N35" s="67"/>
      <c r="O35" s="67"/>
    </row>
    <row r="36" spans="1:17" ht="12" customHeight="1" x14ac:dyDescent="0.4">
      <c r="A36" s="82" t="s">
        <v>266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7" x14ac:dyDescent="0.4">
      <c r="A37" s="82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7" x14ac:dyDescent="0.4"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46" spans="1:17" x14ac:dyDescent="0.4">
      <c r="I46" s="4"/>
    </row>
  </sheetData>
  <customSheetViews>
    <customSheetView guid="{6090ADC3-8BF5-4463-A043-28EA817FC1CC}">
      <selection activeCell="J36" sqref="J36"/>
      <pageMargins left="0.39370078740157483" right="0.39370078740157483" top="0.74803149606299213" bottom="0.74803149606299213" header="0.31496062992125984" footer="0.31496062992125984"/>
      <pageSetup paperSize="9" scale="96" orientation="portrait" r:id="rId1"/>
      <headerFooter alignWithMargins="0">
        <oddFooter>&amp;A</oddFooter>
      </headerFooter>
    </customSheetView>
  </customSheetViews>
  <mergeCells count="1">
    <mergeCell ref="A1:O1"/>
  </mergeCells>
  <phoneticPr fontId="6" type="noConversion"/>
  <pageMargins left="0.25" right="0.25" top="0.75" bottom="0.75" header="0.3" footer="0.3"/>
  <pageSetup paperSize="9" scale="93" orientation="landscape" r:id="rId2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B1:O74"/>
  <sheetViews>
    <sheetView topLeftCell="D1" zoomScale="70" zoomScaleNormal="70" zoomScaleSheetLayoutView="40" workbookViewId="0">
      <selection activeCell="O12" sqref="O12"/>
    </sheetView>
  </sheetViews>
  <sheetFormatPr baseColWidth="10" defaultColWidth="11.33203125" defaultRowHeight="15" x14ac:dyDescent="0.5"/>
  <cols>
    <col min="1" max="2" width="11.33203125" style="6"/>
    <col min="3" max="3" width="71.88671875" style="6" customWidth="1"/>
    <col min="4" max="10" width="13.109375" style="6" customWidth="1"/>
    <col min="11" max="12" width="13.109375" style="5" customWidth="1"/>
    <col min="13" max="13" width="6.77734375" style="6" customWidth="1"/>
    <col min="14" max="14" width="7" style="6" customWidth="1"/>
    <col min="15" max="15" width="6.5546875" style="6" customWidth="1"/>
    <col min="16" max="16" width="2.77734375" style="6" customWidth="1"/>
    <col min="17" max="16384" width="11.33203125" style="6"/>
  </cols>
  <sheetData>
    <row r="1" spans="2:15" s="5" customFormat="1" ht="17.7" x14ac:dyDescent="0.6">
      <c r="C1" s="223" t="s">
        <v>106</v>
      </c>
      <c r="D1" s="224"/>
      <c r="E1" s="224"/>
      <c r="F1" s="224"/>
      <c r="G1" s="224"/>
      <c r="H1" s="224"/>
      <c r="I1" s="224"/>
      <c r="J1" s="224"/>
      <c r="K1" s="224"/>
      <c r="L1" s="224"/>
      <c r="M1" s="42"/>
      <c r="N1" s="42"/>
      <c r="O1" s="42"/>
    </row>
    <row r="2" spans="2:15" s="5" customFormat="1" ht="15.9" thickBot="1" x14ac:dyDescent="0.65">
      <c r="C2" s="83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s="5" customFormat="1" ht="23.85" customHeight="1" thickBot="1" x14ac:dyDescent="0.65">
      <c r="B3" s="76"/>
      <c r="C3" s="179"/>
      <c r="D3" s="85"/>
      <c r="E3" s="85"/>
      <c r="F3" s="85"/>
      <c r="G3" s="85"/>
      <c r="H3" s="85"/>
      <c r="I3" s="86"/>
      <c r="J3" s="220" t="s">
        <v>107</v>
      </c>
      <c r="K3" s="221"/>
      <c r="L3" s="222"/>
      <c r="M3" s="42"/>
      <c r="N3" s="42"/>
      <c r="O3" s="42"/>
    </row>
    <row r="4" spans="2:15" s="5" customFormat="1" ht="23.85" customHeight="1" thickBot="1" x14ac:dyDescent="0.65">
      <c r="B4" s="76"/>
      <c r="C4" s="150" t="s">
        <v>56</v>
      </c>
      <c r="D4" s="87" t="s">
        <v>94</v>
      </c>
      <c r="E4" s="88">
        <f>page1!D31</f>
        <v>45778</v>
      </c>
      <c r="F4" s="89">
        <f>page1!E31</f>
        <v>46054</v>
      </c>
      <c r="G4" s="89">
        <f>page1!F31</f>
        <v>46082</v>
      </c>
      <c r="H4" s="90">
        <f>page1!G31</f>
        <v>46113</v>
      </c>
      <c r="I4" s="91">
        <f>page1!H31</f>
        <v>46143</v>
      </c>
      <c r="J4" s="92" t="s">
        <v>58</v>
      </c>
      <c r="K4" s="92" t="s">
        <v>59</v>
      </c>
      <c r="L4" s="92" t="s">
        <v>158</v>
      </c>
      <c r="M4" s="42"/>
      <c r="N4" s="42"/>
      <c r="O4" s="42"/>
    </row>
    <row r="5" spans="2:15" s="5" customFormat="1" ht="23.85" customHeight="1" thickBot="1" x14ac:dyDescent="0.65">
      <c r="B5" s="84" t="s">
        <v>182</v>
      </c>
      <c r="C5" s="84" t="s">
        <v>108</v>
      </c>
      <c r="D5" s="93">
        <v>2661</v>
      </c>
      <c r="E5" s="94">
        <v>111.842158816777</v>
      </c>
      <c r="F5" s="94">
        <v>104.37103662784401</v>
      </c>
      <c r="G5" s="94">
        <v>104.91481111935499</v>
      </c>
      <c r="H5" s="94">
        <v>105.261462580884</v>
      </c>
      <c r="I5" s="95">
        <v>109.509492727447</v>
      </c>
      <c r="J5" s="94">
        <f>IFERROR((I5/H5-1)*100,"")</f>
        <v>4.0356936360244511</v>
      </c>
      <c r="K5" s="94">
        <f>IFERROR((I5/F5-1)*100,"")</f>
        <v>4.9232586602786954</v>
      </c>
      <c r="L5" s="94">
        <f>IFERROR((I5/E5-1)*100,"")</f>
        <v>-2.0856769164760536</v>
      </c>
      <c r="M5" s="42"/>
      <c r="N5" s="42"/>
      <c r="O5" s="42"/>
    </row>
    <row r="6" spans="2:15" s="5" customFormat="1" ht="23.85" customHeight="1" thickBot="1" x14ac:dyDescent="0.65">
      <c r="B6" s="84" t="s">
        <v>183</v>
      </c>
      <c r="C6" s="84" t="s">
        <v>109</v>
      </c>
      <c r="D6" s="96">
        <v>162</v>
      </c>
      <c r="E6" s="94">
        <v>105.69229248339801</v>
      </c>
      <c r="F6" s="94">
        <v>109.08655575521399</v>
      </c>
      <c r="G6" s="94">
        <v>109.460506563051</v>
      </c>
      <c r="H6" s="94">
        <v>110.29769552444</v>
      </c>
      <c r="I6" s="95">
        <v>110.55898391819299</v>
      </c>
      <c r="J6" s="94">
        <f t="shared" ref="J6:J54" si="0">IFERROR((I6/H6-1)*100,"")</f>
        <v>0.23689379230511509</v>
      </c>
      <c r="K6" s="94">
        <f t="shared" ref="K6:K54" si="1">IFERROR((I6/F6-1)*100,"")</f>
        <v>1.3497796798012995</v>
      </c>
      <c r="L6" s="94">
        <f t="shared" ref="L6:L54" si="2">IFERROR((I6/E6-1)*100,"")</f>
        <v>4.6045849895435254</v>
      </c>
      <c r="M6" s="42"/>
      <c r="N6" s="42"/>
      <c r="O6" s="42"/>
    </row>
    <row r="7" spans="2:15" s="5" customFormat="1" ht="23.85" customHeight="1" thickBot="1" x14ac:dyDescent="0.65">
      <c r="B7" s="84" t="s">
        <v>184</v>
      </c>
      <c r="C7" s="84" t="s">
        <v>110</v>
      </c>
      <c r="D7" s="96">
        <v>81</v>
      </c>
      <c r="E7" s="97">
        <v>97.759586838012694</v>
      </c>
      <c r="F7" s="97">
        <v>97.268731037294799</v>
      </c>
      <c r="G7" s="97">
        <v>97.268731037294899</v>
      </c>
      <c r="H7" s="97">
        <v>97.268731037294799</v>
      </c>
      <c r="I7" s="95">
        <v>97.268731037294899</v>
      </c>
      <c r="J7" s="94">
        <f t="shared" si="0"/>
        <v>1.1102230246251565E-13</v>
      </c>
      <c r="K7" s="94">
        <f t="shared" si="1"/>
        <v>1.1102230246251565E-13</v>
      </c>
      <c r="L7" s="94">
        <f t="shared" si="2"/>
        <v>-0.50210502784872046</v>
      </c>
      <c r="M7" s="42"/>
      <c r="N7" s="42"/>
      <c r="O7" s="42"/>
    </row>
    <row r="8" spans="2:15" s="5" customFormat="1" ht="23.85" customHeight="1" thickBot="1" x14ac:dyDescent="0.65">
      <c r="B8" s="84" t="s">
        <v>185</v>
      </c>
      <c r="C8" s="84" t="s">
        <v>111</v>
      </c>
      <c r="D8" s="96">
        <v>56</v>
      </c>
      <c r="E8" s="94">
        <v>103.512439586672</v>
      </c>
      <c r="F8" s="94">
        <v>108.17823137743299</v>
      </c>
      <c r="G8" s="94">
        <v>107.276225537461</v>
      </c>
      <c r="H8" s="94">
        <v>106.42082450133501</v>
      </c>
      <c r="I8" s="95">
        <v>107.439143484981</v>
      </c>
      <c r="J8" s="94">
        <f t="shared" si="0"/>
        <v>0.95687943446935986</v>
      </c>
      <c r="K8" s="94">
        <f t="shared" si="1"/>
        <v>-0.68321314098149788</v>
      </c>
      <c r="L8" s="94">
        <f t="shared" si="2"/>
        <v>3.7934608767684619</v>
      </c>
      <c r="M8" s="42"/>
      <c r="N8" s="42"/>
      <c r="O8" s="42"/>
    </row>
    <row r="9" spans="2:15" s="5" customFormat="1" ht="23.85" customHeight="1" thickBot="1" x14ac:dyDescent="0.65">
      <c r="B9" s="84" t="s">
        <v>186</v>
      </c>
      <c r="C9" s="84" t="s">
        <v>112</v>
      </c>
      <c r="D9" s="96">
        <v>59</v>
      </c>
      <c r="E9" s="97">
        <v>113.4563251948</v>
      </c>
      <c r="F9" s="97">
        <v>111.92463375681299</v>
      </c>
      <c r="G9" s="97">
        <v>105.957468911644</v>
      </c>
      <c r="H9" s="97">
        <v>113.44255660784999</v>
      </c>
      <c r="I9" s="95">
        <v>117.66569171267901</v>
      </c>
      <c r="J9" s="94">
        <f t="shared" si="0"/>
        <v>3.7227079775957517</v>
      </c>
      <c r="K9" s="94">
        <f t="shared" si="1"/>
        <v>5.1293962402772175</v>
      </c>
      <c r="L9" s="94">
        <f t="shared" si="2"/>
        <v>3.7101206218795646</v>
      </c>
      <c r="M9" s="42"/>
      <c r="N9" s="42"/>
      <c r="O9" s="42"/>
    </row>
    <row r="10" spans="2:15" s="5" customFormat="1" ht="23.85" customHeight="1" thickBot="1" x14ac:dyDescent="0.65">
      <c r="B10" s="84" t="s">
        <v>187</v>
      </c>
      <c r="C10" s="84" t="s">
        <v>113</v>
      </c>
      <c r="D10" s="96">
        <v>8</v>
      </c>
      <c r="E10" s="97">
        <v>77.890315906836804</v>
      </c>
      <c r="F10" s="97">
        <v>98.955293019568003</v>
      </c>
      <c r="G10" s="97">
        <v>98.872191636771504</v>
      </c>
      <c r="H10" s="97">
        <v>92.523908793411493</v>
      </c>
      <c r="I10" s="95">
        <v>94.401508647876199</v>
      </c>
      <c r="J10" s="94">
        <f t="shared" si="0"/>
        <v>2.0293131569452338</v>
      </c>
      <c r="K10" s="94">
        <f t="shared" si="1"/>
        <v>-4.6018603277657055</v>
      </c>
      <c r="L10" s="94">
        <f t="shared" si="2"/>
        <v>21.198004589926335</v>
      </c>
      <c r="M10" s="42"/>
      <c r="N10" s="42"/>
      <c r="O10" s="42"/>
    </row>
    <row r="11" spans="2:15" s="5" customFormat="1" ht="23.85" customHeight="1" thickBot="1" x14ac:dyDescent="0.65">
      <c r="B11" s="84" t="s">
        <v>188</v>
      </c>
      <c r="C11" s="84" t="s">
        <v>114</v>
      </c>
      <c r="D11" s="96">
        <v>421</v>
      </c>
      <c r="E11" s="94">
        <v>100.22261026941401</v>
      </c>
      <c r="F11" s="94">
        <v>100.969834727096</v>
      </c>
      <c r="G11" s="94">
        <v>101.060656437899</v>
      </c>
      <c r="H11" s="94">
        <v>101.042177057636</v>
      </c>
      <c r="I11" s="95">
        <v>101.20278566861499</v>
      </c>
      <c r="J11" s="94">
        <f t="shared" si="0"/>
        <v>0.15895204918969785</v>
      </c>
      <c r="K11" s="94">
        <f t="shared" si="1"/>
        <v>0.23071340281839436</v>
      </c>
      <c r="L11" s="94">
        <f t="shared" si="2"/>
        <v>0.97799827460702815</v>
      </c>
      <c r="M11" s="42"/>
      <c r="N11" s="42"/>
      <c r="O11" s="42"/>
    </row>
    <row r="12" spans="2:15" s="5" customFormat="1" ht="23.85" customHeight="1" thickBot="1" x14ac:dyDescent="0.65">
      <c r="B12" s="84" t="s">
        <v>189</v>
      </c>
      <c r="C12" s="84" t="s">
        <v>115</v>
      </c>
      <c r="D12" s="96">
        <v>133</v>
      </c>
      <c r="E12" s="94">
        <v>100.108850014667</v>
      </c>
      <c r="F12" s="94">
        <v>100.7054612047</v>
      </c>
      <c r="G12" s="94">
        <v>100.823192198122</v>
      </c>
      <c r="H12" s="94">
        <v>100.801169848385</v>
      </c>
      <c r="I12" s="95">
        <v>100.812111241568</v>
      </c>
      <c r="J12" s="94">
        <f t="shared" si="0"/>
        <v>1.0854430756568334E-2</v>
      </c>
      <c r="K12" s="94">
        <f t="shared" si="1"/>
        <v>0.10590293276271368</v>
      </c>
      <c r="L12" s="94">
        <f t="shared" si="2"/>
        <v>0.70249655929317534</v>
      </c>
      <c r="M12" s="42"/>
      <c r="N12" s="42"/>
      <c r="O12" s="42"/>
    </row>
    <row r="13" spans="2:15" s="5" customFormat="1" ht="23.85" customHeight="1" thickBot="1" x14ac:dyDescent="0.65">
      <c r="B13" s="84" t="s">
        <v>190</v>
      </c>
      <c r="C13" s="84" t="s">
        <v>116</v>
      </c>
      <c r="D13" s="96">
        <v>127</v>
      </c>
      <c r="E13" s="94">
        <v>95.759937023283101</v>
      </c>
      <c r="F13" s="94">
        <v>94.490707269795905</v>
      </c>
      <c r="G13" s="94">
        <v>94.825073853189195</v>
      </c>
      <c r="H13" s="94">
        <v>94.914615344818998</v>
      </c>
      <c r="I13" s="95">
        <v>94.920810293011201</v>
      </c>
      <c r="J13" s="94">
        <f t="shared" si="0"/>
        <v>6.5268643503424428E-3</v>
      </c>
      <c r="K13" s="94">
        <f t="shared" si="1"/>
        <v>0.45518023480048964</v>
      </c>
      <c r="L13" s="94">
        <f t="shared" si="2"/>
        <v>-0.87628162293785783</v>
      </c>
      <c r="M13" s="42"/>
      <c r="N13" s="42"/>
      <c r="O13" s="42"/>
    </row>
    <row r="14" spans="2:15" s="5" customFormat="1" ht="23.85" customHeight="1" thickBot="1" x14ac:dyDescent="0.65">
      <c r="B14" s="84" t="s">
        <v>191</v>
      </c>
      <c r="C14" s="84" t="s">
        <v>117</v>
      </c>
      <c r="D14" s="96">
        <v>307</v>
      </c>
      <c r="E14" s="94">
        <v>103.642758066957</v>
      </c>
      <c r="F14" s="94">
        <v>102.83829842215199</v>
      </c>
      <c r="G14" s="94">
        <v>102.33120322285301</v>
      </c>
      <c r="H14" s="94">
        <v>102.34433157490101</v>
      </c>
      <c r="I14" s="95">
        <v>102.785151386547</v>
      </c>
      <c r="J14" s="94">
        <f t="shared" si="0"/>
        <v>0.43072225384888085</v>
      </c>
      <c r="K14" s="94">
        <f t="shared" si="1"/>
        <v>-5.1680197378245474E-2</v>
      </c>
      <c r="L14" s="94">
        <f t="shared" si="2"/>
        <v>-0.82746416286602065</v>
      </c>
      <c r="M14" s="42"/>
      <c r="N14" s="42"/>
      <c r="O14" s="42"/>
    </row>
    <row r="15" spans="2:15" ht="23.85" customHeight="1" thickBot="1" x14ac:dyDescent="0.55000000000000004">
      <c r="B15" s="84" t="s">
        <v>192</v>
      </c>
      <c r="C15" s="84" t="s">
        <v>118</v>
      </c>
      <c r="D15" s="96">
        <v>76</v>
      </c>
      <c r="E15" s="94">
        <v>100.21751689854</v>
      </c>
      <c r="F15" s="94">
        <v>100.955665423174</v>
      </c>
      <c r="G15" s="94">
        <v>100.949031597171</v>
      </c>
      <c r="H15" s="94">
        <v>101.43232509337101</v>
      </c>
      <c r="I15" s="95">
        <v>101.432110836185</v>
      </c>
      <c r="J15" s="94">
        <f t="shared" si="0"/>
        <v>-2.1123166190628595E-4</v>
      </c>
      <c r="K15" s="94">
        <f t="shared" si="1"/>
        <v>0.4719352906187968</v>
      </c>
      <c r="L15" s="94">
        <f t="shared" si="2"/>
        <v>1.2119577247904356</v>
      </c>
    </row>
    <row r="16" spans="2:15" ht="23.85" customHeight="1" thickBot="1" x14ac:dyDescent="0.55000000000000004">
      <c r="B16" s="84" t="s">
        <v>193</v>
      </c>
      <c r="C16" s="84" t="s">
        <v>119</v>
      </c>
      <c r="D16" s="96">
        <v>313</v>
      </c>
      <c r="E16" s="94">
        <v>101.909916051754</v>
      </c>
      <c r="F16" s="94">
        <v>111.67781216045</v>
      </c>
      <c r="G16" s="94">
        <v>113.864649415842</v>
      </c>
      <c r="H16" s="94">
        <v>111.171580577173</v>
      </c>
      <c r="I16" s="95">
        <v>111.428895243768</v>
      </c>
      <c r="J16" s="94">
        <f t="shared" si="0"/>
        <v>0.23145723507669302</v>
      </c>
      <c r="K16" s="94">
        <f t="shared" si="1"/>
        <v>-0.22288842507443007</v>
      </c>
      <c r="L16" s="94">
        <f t="shared" si="2"/>
        <v>9.3405819186229913</v>
      </c>
    </row>
    <row r="17" spans="2:15" ht="23.85" customHeight="1" thickBot="1" x14ac:dyDescent="0.55000000000000004">
      <c r="B17" s="84" t="s">
        <v>194</v>
      </c>
      <c r="C17" s="84" t="s">
        <v>120</v>
      </c>
      <c r="D17" s="96">
        <v>38</v>
      </c>
      <c r="E17" s="94">
        <v>100.28736813102699</v>
      </c>
      <c r="F17" s="94">
        <v>101.613918865925</v>
      </c>
      <c r="G17" s="94">
        <v>101.610813623228</v>
      </c>
      <c r="H17" s="94">
        <v>101.77780328569899</v>
      </c>
      <c r="I17" s="95">
        <v>101.692594864878</v>
      </c>
      <c r="J17" s="94">
        <f t="shared" si="0"/>
        <v>-8.3720043143198364E-2</v>
      </c>
      <c r="K17" s="94">
        <f t="shared" si="1"/>
        <v>7.7426399681335134E-2</v>
      </c>
      <c r="L17" s="94">
        <f t="shared" si="2"/>
        <v>1.401200131221958</v>
      </c>
    </row>
    <row r="18" spans="2:15" ht="23.85" customHeight="1" thickBot="1" x14ac:dyDescent="0.55000000000000004">
      <c r="B18" s="84" t="s">
        <v>195</v>
      </c>
      <c r="C18" s="84" t="s">
        <v>121</v>
      </c>
      <c r="D18" s="96">
        <v>11</v>
      </c>
      <c r="E18" s="94">
        <v>100.521161377328</v>
      </c>
      <c r="F18" s="94">
        <v>100.381545380407</v>
      </c>
      <c r="G18" s="94">
        <v>100.381545380407</v>
      </c>
      <c r="H18" s="94">
        <v>100.228311434124</v>
      </c>
      <c r="I18" s="95">
        <v>100.26135764664799</v>
      </c>
      <c r="J18" s="94">
        <f t="shared" si="0"/>
        <v>3.2970936106924142E-2</v>
      </c>
      <c r="K18" s="94">
        <f t="shared" si="1"/>
        <v>-0.11973090601817837</v>
      </c>
      <c r="L18" s="94">
        <f t="shared" si="2"/>
        <v>-0.2584567539015703</v>
      </c>
    </row>
    <row r="19" spans="2:15" s="5" customFormat="1" ht="23.85" customHeight="1" thickBot="1" x14ac:dyDescent="0.65">
      <c r="B19" s="84" t="s">
        <v>196</v>
      </c>
      <c r="C19" s="84" t="s">
        <v>122</v>
      </c>
      <c r="D19" s="96">
        <v>16</v>
      </c>
      <c r="E19" s="94">
        <v>99.831130257462803</v>
      </c>
      <c r="F19" s="94">
        <v>99.6965812936199</v>
      </c>
      <c r="G19" s="94">
        <v>99.425578106317204</v>
      </c>
      <c r="H19" s="94">
        <v>99.424453281403004</v>
      </c>
      <c r="I19" s="95">
        <v>99.624514657529602</v>
      </c>
      <c r="J19" s="94">
        <f t="shared" si="0"/>
        <v>0.20121948828861758</v>
      </c>
      <c r="K19" s="94">
        <f t="shared" si="1"/>
        <v>-7.2285965230900473E-2</v>
      </c>
      <c r="L19" s="94">
        <f t="shared" si="2"/>
        <v>-0.20696510136701818</v>
      </c>
      <c r="M19" s="42"/>
      <c r="N19" s="42"/>
      <c r="O19" s="42"/>
    </row>
    <row r="20" spans="2:15" s="5" customFormat="1" ht="23.85" customHeight="1" thickBot="1" x14ac:dyDescent="0.65">
      <c r="B20" s="84" t="s">
        <v>197</v>
      </c>
      <c r="C20" s="84" t="s">
        <v>123</v>
      </c>
      <c r="D20" s="96">
        <v>21</v>
      </c>
      <c r="E20" s="94">
        <v>97.915043550686406</v>
      </c>
      <c r="F20" s="94">
        <v>97.611840985590604</v>
      </c>
      <c r="G20" s="94">
        <v>97.696436929268202</v>
      </c>
      <c r="H20" s="94">
        <v>97.301378145163497</v>
      </c>
      <c r="I20" s="95">
        <v>97.308459893574593</v>
      </c>
      <c r="J20" s="94">
        <f t="shared" si="0"/>
        <v>7.2781583838832375E-3</v>
      </c>
      <c r="K20" s="94">
        <f t="shared" si="1"/>
        <v>-0.31080357562439653</v>
      </c>
      <c r="L20" s="94">
        <f t="shared" si="2"/>
        <v>-0.61949996151287046</v>
      </c>
      <c r="M20" s="42"/>
      <c r="N20" s="42"/>
      <c r="O20" s="42"/>
    </row>
    <row r="21" spans="2:15" s="5" customFormat="1" ht="23.85" customHeight="1" thickBot="1" x14ac:dyDescent="0.65">
      <c r="B21" s="84" t="s">
        <v>198</v>
      </c>
      <c r="C21" s="84" t="s">
        <v>124</v>
      </c>
      <c r="D21" s="96">
        <v>23</v>
      </c>
      <c r="E21" s="94">
        <v>98.154113982024896</v>
      </c>
      <c r="F21" s="94">
        <v>100.15102846537</v>
      </c>
      <c r="G21" s="94">
        <v>100.15102846537</v>
      </c>
      <c r="H21" s="94">
        <v>104.63721671641601</v>
      </c>
      <c r="I21" s="95">
        <v>104.63721671641601</v>
      </c>
      <c r="J21" s="94">
        <f t="shared" si="0"/>
        <v>0</v>
      </c>
      <c r="K21" s="94">
        <f t="shared" si="1"/>
        <v>4.4794230471604468</v>
      </c>
      <c r="L21" s="94">
        <f t="shared" si="2"/>
        <v>6.6050239479298556</v>
      </c>
      <c r="M21" s="42"/>
      <c r="N21" s="42"/>
      <c r="O21" s="42"/>
    </row>
    <row r="22" spans="2:15" s="5" customFormat="1" ht="23.85" customHeight="1" thickBot="1" x14ac:dyDescent="0.65">
      <c r="B22" s="84" t="s">
        <v>199</v>
      </c>
      <c r="C22" s="84" t="s">
        <v>125</v>
      </c>
      <c r="D22" s="96">
        <v>161</v>
      </c>
      <c r="E22" s="94">
        <v>101.388167096427</v>
      </c>
      <c r="F22" s="94">
        <v>102.48729634930601</v>
      </c>
      <c r="G22" s="94">
        <v>102.49753775281501</v>
      </c>
      <c r="H22" s="94">
        <v>102.086478688358</v>
      </c>
      <c r="I22" s="95">
        <v>102.05039435926599</v>
      </c>
      <c r="J22" s="94">
        <f t="shared" si="0"/>
        <v>-3.5346825118887093E-2</v>
      </c>
      <c r="K22" s="94">
        <f t="shared" si="1"/>
        <v>-0.42629867857078008</v>
      </c>
      <c r="L22" s="94">
        <f t="shared" si="2"/>
        <v>0.65316030637891931</v>
      </c>
      <c r="M22" s="42"/>
      <c r="N22" s="42"/>
      <c r="O22" s="42"/>
    </row>
    <row r="23" spans="2:15" s="5" customFormat="1" ht="23.85" customHeight="1" thickBot="1" x14ac:dyDescent="0.65">
      <c r="B23" s="84" t="s">
        <v>200</v>
      </c>
      <c r="C23" s="84" t="s">
        <v>126</v>
      </c>
      <c r="D23" s="96">
        <v>450</v>
      </c>
      <c r="E23" s="94">
        <v>101.614015379298</v>
      </c>
      <c r="F23" s="94">
        <v>103.46453670664199</v>
      </c>
      <c r="G23" s="94">
        <v>99.154930826582103</v>
      </c>
      <c r="H23" s="94">
        <v>100.00192491391699</v>
      </c>
      <c r="I23" s="95">
        <v>100.02253886734999</v>
      </c>
      <c r="J23" s="94">
        <f t="shared" si="0"/>
        <v>2.0613556639781372E-2</v>
      </c>
      <c r="K23" s="94">
        <f t="shared" si="1"/>
        <v>-3.3267416535689542</v>
      </c>
      <c r="L23" s="94">
        <f t="shared" si="2"/>
        <v>-1.5661978379728825</v>
      </c>
      <c r="M23" s="42"/>
      <c r="N23" s="42"/>
      <c r="O23" s="42"/>
    </row>
    <row r="24" spans="2:15" s="5" customFormat="1" ht="23.85" customHeight="1" thickBot="1" x14ac:dyDescent="0.65">
      <c r="B24" s="84" t="s">
        <v>201</v>
      </c>
      <c r="C24" s="84" t="s">
        <v>127</v>
      </c>
      <c r="D24" s="96">
        <v>26</v>
      </c>
      <c r="E24" s="94">
        <v>86.397277222578893</v>
      </c>
      <c r="F24" s="94">
        <v>85.784467844938106</v>
      </c>
      <c r="G24" s="94">
        <v>85.813371711723605</v>
      </c>
      <c r="H24" s="94">
        <v>85.813371711723605</v>
      </c>
      <c r="I24" s="95">
        <v>85.987804910437504</v>
      </c>
      <c r="J24" s="94">
        <f t="shared" si="0"/>
        <v>0.20327041722574268</v>
      </c>
      <c r="K24" s="94">
        <f t="shared" si="1"/>
        <v>0.23703249621709332</v>
      </c>
      <c r="L24" s="94">
        <f t="shared" si="2"/>
        <v>-0.473941222807861</v>
      </c>
      <c r="M24" s="42"/>
      <c r="N24" s="42"/>
      <c r="O24" s="42"/>
    </row>
    <row r="25" spans="2:15" s="5" customFormat="1" ht="23.85" customHeight="1" thickBot="1" x14ac:dyDescent="0.65">
      <c r="B25" s="84" t="s">
        <v>202</v>
      </c>
      <c r="C25" s="84" t="s">
        <v>128</v>
      </c>
      <c r="D25" s="96">
        <v>105</v>
      </c>
      <c r="E25" s="94">
        <v>106.004431858934</v>
      </c>
      <c r="F25" s="94">
        <v>106.047850019346</v>
      </c>
      <c r="G25" s="94">
        <v>105.16505265361501</v>
      </c>
      <c r="H25" s="94">
        <v>105.16505265361501</v>
      </c>
      <c r="I25" s="95">
        <v>105.16505265361501</v>
      </c>
      <c r="J25" s="94">
        <f t="shared" si="0"/>
        <v>0</v>
      </c>
      <c r="K25" s="94">
        <f t="shared" si="1"/>
        <v>-0.83245192200497309</v>
      </c>
      <c r="L25" s="94">
        <f t="shared" si="2"/>
        <v>-0.79183406825480418</v>
      </c>
      <c r="M25" s="42"/>
      <c r="N25" s="42"/>
      <c r="O25" s="42"/>
    </row>
    <row r="26" spans="2:15" s="5" customFormat="1" ht="23.85" customHeight="1" thickBot="1" x14ac:dyDescent="0.65">
      <c r="B26" s="84" t="s">
        <v>203</v>
      </c>
      <c r="C26" s="84" t="s">
        <v>129</v>
      </c>
      <c r="D26" s="96">
        <v>115</v>
      </c>
      <c r="E26" s="97">
        <v>101.59027986121001</v>
      </c>
      <c r="F26" s="97">
        <v>103.18171201408499</v>
      </c>
      <c r="G26" s="97">
        <v>102.982813964678</v>
      </c>
      <c r="H26" s="97">
        <v>102.982813964678</v>
      </c>
      <c r="I26" s="95">
        <v>102.982813964678</v>
      </c>
      <c r="J26" s="94">
        <f t="shared" si="0"/>
        <v>0</v>
      </c>
      <c r="K26" s="94">
        <f t="shared" si="1"/>
        <v>-0.19276482772435655</v>
      </c>
      <c r="L26" s="94">
        <f t="shared" si="2"/>
        <v>1.3707355717204717</v>
      </c>
      <c r="M26" s="42"/>
      <c r="N26" s="42"/>
      <c r="O26" s="42"/>
    </row>
    <row r="27" spans="2:15" s="5" customFormat="1" ht="23.85" customHeight="1" thickBot="1" x14ac:dyDescent="0.65">
      <c r="B27" s="84" t="s">
        <v>204</v>
      </c>
      <c r="C27" s="84" t="s">
        <v>130</v>
      </c>
      <c r="D27" s="96">
        <v>404</v>
      </c>
      <c r="E27" s="94">
        <v>101.476056788043</v>
      </c>
      <c r="F27" s="94">
        <v>101.43082446065399</v>
      </c>
      <c r="G27" s="94">
        <v>101.666052264326</v>
      </c>
      <c r="H27" s="94">
        <v>101.987020456796</v>
      </c>
      <c r="I27" s="95">
        <v>102.29111543175</v>
      </c>
      <c r="J27" s="94">
        <f t="shared" si="0"/>
        <v>0.29817027067950974</v>
      </c>
      <c r="K27" s="94">
        <f t="shared" si="1"/>
        <v>0.84815535678675058</v>
      </c>
      <c r="L27" s="94">
        <f t="shared" si="2"/>
        <v>0.80320291259390331</v>
      </c>
      <c r="M27" s="42"/>
      <c r="N27" s="42"/>
      <c r="O27" s="42"/>
    </row>
    <row r="28" spans="2:15" s="5" customFormat="1" ht="23.85" customHeight="1" thickBot="1" x14ac:dyDescent="0.65">
      <c r="B28" s="84" t="s">
        <v>205</v>
      </c>
      <c r="C28" s="84" t="s">
        <v>131</v>
      </c>
      <c r="D28" s="96">
        <v>873</v>
      </c>
      <c r="E28" s="94">
        <v>101.82265151893699</v>
      </c>
      <c r="F28" s="94">
        <v>102.007672214302</v>
      </c>
      <c r="G28" s="94">
        <v>102.008229761499</v>
      </c>
      <c r="H28" s="94">
        <v>102.093532198487</v>
      </c>
      <c r="I28" s="95">
        <v>102.11634427912701</v>
      </c>
      <c r="J28" s="94">
        <f t="shared" si="0"/>
        <v>2.2344295616738563E-2</v>
      </c>
      <c r="K28" s="94">
        <f t="shared" si="1"/>
        <v>0.10653322683091826</v>
      </c>
      <c r="L28" s="94">
        <f t="shared" si="2"/>
        <v>0.2884355846256792</v>
      </c>
      <c r="M28" s="42"/>
      <c r="N28" s="42"/>
      <c r="O28" s="42"/>
    </row>
    <row r="29" spans="2:15" s="5" customFormat="1" ht="23.85" customHeight="1" thickBot="1" x14ac:dyDescent="0.65">
      <c r="B29" s="84" t="s">
        <v>206</v>
      </c>
      <c r="C29" s="84" t="s">
        <v>132</v>
      </c>
      <c r="D29" s="96">
        <v>59</v>
      </c>
      <c r="E29" s="94">
        <v>101.424365790739</v>
      </c>
      <c r="F29" s="94">
        <v>100.40073635762499</v>
      </c>
      <c r="G29" s="94">
        <v>100.533257222746</v>
      </c>
      <c r="H29" s="94">
        <v>100.37902266738</v>
      </c>
      <c r="I29" s="95">
        <v>100.833244954685</v>
      </c>
      <c r="J29" s="94">
        <f t="shared" si="0"/>
        <v>0.45250718251175215</v>
      </c>
      <c r="K29" s="94">
        <f t="shared" si="1"/>
        <v>0.43078229577862004</v>
      </c>
      <c r="L29" s="94">
        <f t="shared" si="2"/>
        <v>-0.58281935651796068</v>
      </c>
      <c r="M29" s="42"/>
      <c r="N29" s="42"/>
      <c r="O29" s="42"/>
    </row>
    <row r="30" spans="2:15" s="5" customFormat="1" ht="23.85" customHeight="1" thickBot="1" x14ac:dyDescent="0.65">
      <c r="B30" s="84" t="s">
        <v>207</v>
      </c>
      <c r="C30" s="84" t="s">
        <v>133</v>
      </c>
      <c r="D30" s="94">
        <v>4.1525048269181001E-4</v>
      </c>
      <c r="E30" s="97">
        <v>99.778930946215795</v>
      </c>
      <c r="F30" s="97">
        <v>99.778930946215596</v>
      </c>
      <c r="G30" s="97">
        <v>99.778930946215596</v>
      </c>
      <c r="H30" s="97">
        <v>99.778930946215596</v>
      </c>
      <c r="I30" s="95">
        <v>99.778930946215596</v>
      </c>
      <c r="J30" s="94">
        <f t="shared" si="0"/>
        <v>0</v>
      </c>
      <c r="K30" s="94">
        <f t="shared" si="1"/>
        <v>0</v>
      </c>
      <c r="L30" s="94">
        <f t="shared" si="2"/>
        <v>-1.9984014443252818E-13</v>
      </c>
      <c r="M30" s="42"/>
      <c r="N30" s="42"/>
      <c r="O30" s="42"/>
    </row>
    <row r="31" spans="2:15" ht="23.85" customHeight="1" thickBot="1" x14ac:dyDescent="0.55000000000000004">
      <c r="B31" s="84" t="s">
        <v>208</v>
      </c>
      <c r="C31" s="84" t="s">
        <v>134</v>
      </c>
      <c r="D31" s="96">
        <v>113</v>
      </c>
      <c r="E31" s="94">
        <v>97.329275145052407</v>
      </c>
      <c r="F31" s="94">
        <v>97.363735468844197</v>
      </c>
      <c r="G31" s="94">
        <v>97.620610403892996</v>
      </c>
      <c r="H31" s="94">
        <v>97.482873166843007</v>
      </c>
      <c r="I31" s="95">
        <v>97.378384237304104</v>
      </c>
      <c r="J31" s="94">
        <f t="shared" si="0"/>
        <v>-0.10718696130351812</v>
      </c>
      <c r="K31" s="94">
        <f t="shared" si="1"/>
        <v>1.5045405139169077E-2</v>
      </c>
      <c r="L31" s="94">
        <f t="shared" si="2"/>
        <v>5.0456650559160821E-2</v>
      </c>
    </row>
    <row r="32" spans="2:15" s="5" customFormat="1" ht="23.85" customHeight="1" thickBot="1" x14ac:dyDescent="0.65">
      <c r="B32" s="84" t="s">
        <v>209</v>
      </c>
      <c r="C32" s="84" t="s">
        <v>135</v>
      </c>
      <c r="D32" s="96">
        <v>8</v>
      </c>
      <c r="E32" s="94">
        <v>99.536986631411494</v>
      </c>
      <c r="F32" s="94">
        <v>99.296803643704607</v>
      </c>
      <c r="G32" s="94">
        <v>99.296803643704607</v>
      </c>
      <c r="H32" s="94">
        <v>100.866874770782</v>
      </c>
      <c r="I32" s="95">
        <v>100.866874770782</v>
      </c>
      <c r="J32" s="94">
        <f t="shared" si="0"/>
        <v>0</v>
      </c>
      <c r="K32" s="94">
        <f t="shared" si="1"/>
        <v>1.5811899975261001</v>
      </c>
      <c r="L32" s="94">
        <f t="shared" si="2"/>
        <v>1.3360743421891197</v>
      </c>
      <c r="M32" s="42"/>
      <c r="N32" s="42"/>
      <c r="O32" s="42"/>
    </row>
    <row r="33" spans="2:15" s="5" customFormat="1" ht="23.85" customHeight="1" thickBot="1" x14ac:dyDescent="0.65">
      <c r="B33" s="84" t="s">
        <v>210</v>
      </c>
      <c r="C33" s="84" t="s">
        <v>136</v>
      </c>
      <c r="D33" s="96">
        <v>688</v>
      </c>
      <c r="E33" s="94">
        <v>101.748349696289</v>
      </c>
      <c r="F33" s="94">
        <v>100.276377978629</v>
      </c>
      <c r="G33" s="94">
        <v>100.276119621861</v>
      </c>
      <c r="H33" s="94">
        <v>99.801052237941903</v>
      </c>
      <c r="I33" s="95">
        <v>99.652117412343998</v>
      </c>
      <c r="J33" s="94">
        <f t="shared" si="0"/>
        <v>-0.14923171876266572</v>
      </c>
      <c r="K33" s="94">
        <f t="shared" si="1"/>
        <v>-0.62254000280907995</v>
      </c>
      <c r="L33" s="94">
        <f t="shared" si="2"/>
        <v>-2.0602125638421565</v>
      </c>
      <c r="M33" s="42"/>
      <c r="N33" s="42"/>
      <c r="O33" s="42"/>
    </row>
    <row r="34" spans="2:15" s="5" customFormat="1" ht="23.85" customHeight="1" thickBot="1" x14ac:dyDescent="0.65">
      <c r="B34" s="84" t="s">
        <v>211</v>
      </c>
      <c r="C34" s="84" t="s">
        <v>137</v>
      </c>
      <c r="D34" s="96">
        <v>3</v>
      </c>
      <c r="E34" s="94">
        <v>102.71521654840799</v>
      </c>
      <c r="F34" s="94">
        <v>100.77426807003501</v>
      </c>
      <c r="G34" s="94">
        <v>100.77426807003501</v>
      </c>
      <c r="H34" s="94">
        <v>100.77426807003501</v>
      </c>
      <c r="I34" s="95">
        <v>100.77426807003501</v>
      </c>
      <c r="J34" s="94">
        <f t="shared" si="0"/>
        <v>0</v>
      </c>
      <c r="K34" s="94">
        <f t="shared" si="1"/>
        <v>0</v>
      </c>
      <c r="L34" s="94">
        <f t="shared" si="2"/>
        <v>-1.88964064293069</v>
      </c>
      <c r="M34" s="42"/>
      <c r="N34" s="42"/>
      <c r="O34" s="42"/>
    </row>
    <row r="35" spans="2:15" s="5" customFormat="1" ht="23.85" customHeight="1" thickBot="1" x14ac:dyDescent="0.65">
      <c r="B35" s="84" t="s">
        <v>212</v>
      </c>
      <c r="C35" s="84" t="s">
        <v>138</v>
      </c>
      <c r="D35" s="96">
        <v>1</v>
      </c>
      <c r="E35" s="97">
        <v>101.08558304565599</v>
      </c>
      <c r="F35" s="97">
        <v>100.60642934596</v>
      </c>
      <c r="G35" s="97">
        <v>100.60642934596</v>
      </c>
      <c r="H35" s="97">
        <v>100.252711268433</v>
      </c>
      <c r="I35" s="95">
        <v>100.37207581141099</v>
      </c>
      <c r="J35" s="94">
        <f t="shared" si="0"/>
        <v>0.11906365570342192</v>
      </c>
      <c r="K35" s="94">
        <f t="shared" si="1"/>
        <v>-0.23294091249687066</v>
      </c>
      <c r="L35" s="94">
        <f t="shared" si="2"/>
        <v>-0.70584470381176434</v>
      </c>
      <c r="M35" s="42"/>
      <c r="N35" s="42"/>
      <c r="O35" s="42"/>
    </row>
    <row r="36" spans="2:15" s="5" customFormat="1" ht="23.85" customHeight="1" thickBot="1" x14ac:dyDescent="0.65">
      <c r="B36" s="84" t="s">
        <v>213</v>
      </c>
      <c r="C36" s="84" t="s">
        <v>139</v>
      </c>
      <c r="D36" s="96">
        <v>2</v>
      </c>
      <c r="E36" s="94">
        <v>105.60290504784901</v>
      </c>
      <c r="F36" s="94">
        <v>105.51477536321499</v>
      </c>
      <c r="G36" s="94">
        <v>105.51477536321499</v>
      </c>
      <c r="H36" s="94">
        <v>105.51477536321499</v>
      </c>
      <c r="I36" s="95">
        <v>105.452621835953</v>
      </c>
      <c r="J36" s="94">
        <f t="shared" si="0"/>
        <v>-5.8905046281954032E-2</v>
      </c>
      <c r="K36" s="94">
        <f t="shared" si="1"/>
        <v>-5.8905046281954032E-2</v>
      </c>
      <c r="L36" s="94">
        <f t="shared" si="2"/>
        <v>-0.1423097326990308</v>
      </c>
      <c r="M36" s="42"/>
      <c r="N36" s="42"/>
      <c r="O36" s="42"/>
    </row>
    <row r="37" spans="2:15" s="5" customFormat="1" ht="23.85" customHeight="1" thickBot="1" x14ac:dyDescent="0.65">
      <c r="B37" s="84" t="s">
        <v>214</v>
      </c>
      <c r="C37" s="84" t="s">
        <v>140</v>
      </c>
      <c r="D37" s="96">
        <v>10</v>
      </c>
      <c r="E37" s="94">
        <v>102.08932268487099</v>
      </c>
      <c r="F37" s="94">
        <v>102.27814456479599</v>
      </c>
      <c r="G37" s="94">
        <v>102.27814456479599</v>
      </c>
      <c r="H37" s="94">
        <v>102.27814456479599</v>
      </c>
      <c r="I37" s="95">
        <v>102.27814456479599</v>
      </c>
      <c r="J37" s="94">
        <f t="shared" si="0"/>
        <v>0</v>
      </c>
      <c r="K37" s="94">
        <f t="shared" si="1"/>
        <v>0</v>
      </c>
      <c r="L37" s="94">
        <f t="shared" si="2"/>
        <v>0.18495752049199066</v>
      </c>
      <c r="M37" s="42"/>
      <c r="N37" s="42"/>
      <c r="O37" s="42"/>
    </row>
    <row r="38" spans="2:15" s="5" customFormat="1" ht="23.85" customHeight="1" thickBot="1" x14ac:dyDescent="0.65">
      <c r="B38" s="84" t="s">
        <v>215</v>
      </c>
      <c r="C38" s="84" t="s">
        <v>141</v>
      </c>
      <c r="D38" s="96">
        <v>3</v>
      </c>
      <c r="E38" s="94">
        <v>96.624482528296198</v>
      </c>
      <c r="F38" s="94">
        <v>96.612747481649293</v>
      </c>
      <c r="G38" s="94">
        <v>96.612747481649293</v>
      </c>
      <c r="H38" s="94">
        <v>96.612747481649293</v>
      </c>
      <c r="I38" s="95">
        <v>96.612747481649194</v>
      </c>
      <c r="J38" s="94">
        <f t="shared" si="0"/>
        <v>-9.9920072216264089E-14</v>
      </c>
      <c r="K38" s="94">
        <f t="shared" si="1"/>
        <v>-9.9920072216264089E-14</v>
      </c>
      <c r="L38" s="94">
        <f t="shared" si="2"/>
        <v>-1.2145003357266759E-2</v>
      </c>
      <c r="M38" s="42"/>
      <c r="N38" s="42"/>
      <c r="O38" s="42"/>
    </row>
    <row r="39" spans="2:15" s="5" customFormat="1" ht="23.85" customHeight="1" thickBot="1" x14ac:dyDescent="0.65">
      <c r="B39" s="84" t="s">
        <v>216</v>
      </c>
      <c r="C39" s="84" t="s">
        <v>142</v>
      </c>
      <c r="D39" s="96">
        <v>1</v>
      </c>
      <c r="E39" s="94">
        <v>98.893579949941</v>
      </c>
      <c r="F39" s="94">
        <v>98.910769558837004</v>
      </c>
      <c r="G39" s="94">
        <v>98.910769558837004</v>
      </c>
      <c r="H39" s="94">
        <v>99.272936656439597</v>
      </c>
      <c r="I39" s="95">
        <v>99.272936656439597</v>
      </c>
      <c r="J39" s="94">
        <f t="shared" si="0"/>
        <v>0</v>
      </c>
      <c r="K39" s="94">
        <f t="shared" si="1"/>
        <v>0.36615537339153015</v>
      </c>
      <c r="L39" s="94">
        <f t="shared" si="2"/>
        <v>0.38360094425808899</v>
      </c>
      <c r="M39" s="42"/>
      <c r="N39" s="42"/>
      <c r="O39" s="42"/>
    </row>
    <row r="40" spans="2:15" s="5" customFormat="1" ht="23.85" customHeight="1" thickBot="1" x14ac:dyDescent="0.65">
      <c r="B40" s="84" t="s">
        <v>217</v>
      </c>
      <c r="C40" s="84" t="s">
        <v>143</v>
      </c>
      <c r="D40" s="96">
        <v>75</v>
      </c>
      <c r="E40" s="97">
        <v>99.639931712716304</v>
      </c>
      <c r="F40" s="97">
        <v>100.41467750929399</v>
      </c>
      <c r="G40" s="97">
        <v>100.41222575706399</v>
      </c>
      <c r="H40" s="97">
        <v>100.33098177161401</v>
      </c>
      <c r="I40" s="95">
        <v>102.24963604972299</v>
      </c>
      <c r="J40" s="94">
        <f t="shared" si="0"/>
        <v>1.9123248315026764</v>
      </c>
      <c r="K40" s="94">
        <f t="shared" si="1"/>
        <v>1.8273808032288619</v>
      </c>
      <c r="L40" s="94">
        <f t="shared" si="2"/>
        <v>2.6191350115845502</v>
      </c>
      <c r="M40" s="42"/>
      <c r="N40" s="42"/>
      <c r="O40" s="42"/>
    </row>
    <row r="41" spans="2:15" s="5" customFormat="1" ht="23.85" customHeight="1" thickBot="1" x14ac:dyDescent="0.65">
      <c r="B41" s="84" t="s">
        <v>218</v>
      </c>
      <c r="C41" s="84" t="s">
        <v>144</v>
      </c>
      <c r="D41" s="96">
        <v>10</v>
      </c>
      <c r="E41" s="97">
        <v>99.937051204303501</v>
      </c>
      <c r="F41" s="97">
        <v>101.029706824714</v>
      </c>
      <c r="G41" s="97">
        <v>101.029706824714</v>
      </c>
      <c r="H41" s="97">
        <v>100.859183368917</v>
      </c>
      <c r="I41" s="95">
        <v>101.64211402918799</v>
      </c>
      <c r="J41" s="94">
        <f t="shared" si="0"/>
        <v>0.77626115354041403</v>
      </c>
      <c r="K41" s="94">
        <f t="shared" si="1"/>
        <v>0.60616547718634894</v>
      </c>
      <c r="L41" s="94">
        <f t="shared" si="2"/>
        <v>1.7061368174640101</v>
      </c>
      <c r="M41" s="42"/>
      <c r="N41" s="42"/>
      <c r="O41" s="42"/>
    </row>
    <row r="42" spans="2:15" ht="23.85" customHeight="1" thickBot="1" x14ac:dyDescent="0.55000000000000004">
      <c r="B42" s="84" t="s">
        <v>219</v>
      </c>
      <c r="C42" s="84" t="s">
        <v>145</v>
      </c>
      <c r="D42" s="96">
        <v>71</v>
      </c>
      <c r="E42" s="94">
        <v>103.06483653456699</v>
      </c>
      <c r="F42" s="94">
        <v>85.502578058074505</v>
      </c>
      <c r="G42" s="94">
        <v>85.502578058074505</v>
      </c>
      <c r="H42" s="94">
        <v>84.087048591669998</v>
      </c>
      <c r="I42" s="95">
        <v>84.087048591669998</v>
      </c>
      <c r="J42" s="94">
        <f t="shared" si="0"/>
        <v>0</v>
      </c>
      <c r="K42" s="94">
        <f t="shared" si="1"/>
        <v>-1.6555401001395076</v>
      </c>
      <c r="L42" s="94">
        <f t="shared" si="2"/>
        <v>-18.413445924917394</v>
      </c>
    </row>
    <row r="43" spans="2:15" ht="23.85" customHeight="1" thickBot="1" x14ac:dyDescent="0.55000000000000004">
      <c r="B43" s="84" t="s">
        <v>220</v>
      </c>
      <c r="C43" s="84" t="s">
        <v>146</v>
      </c>
      <c r="D43" s="96">
        <v>122</v>
      </c>
      <c r="E43" s="94">
        <v>100.64509748485899</v>
      </c>
      <c r="F43" s="94">
        <v>101.356962040851</v>
      </c>
      <c r="G43" s="94">
        <v>101.356962040851</v>
      </c>
      <c r="H43" s="94">
        <v>101.32029697816699</v>
      </c>
      <c r="I43" s="95">
        <v>101.356962040851</v>
      </c>
      <c r="J43" s="94">
        <f t="shared" si="0"/>
        <v>3.6187283079036625E-2</v>
      </c>
      <c r="K43" s="94">
        <f t="shared" si="1"/>
        <v>0</v>
      </c>
      <c r="L43" s="94">
        <f t="shared" si="2"/>
        <v>0.70730177006297357</v>
      </c>
    </row>
    <row r="44" spans="2:15" ht="23.85" customHeight="1" thickBot="1" x14ac:dyDescent="0.55000000000000004">
      <c r="B44" s="84" t="s">
        <v>221</v>
      </c>
      <c r="C44" s="84" t="s">
        <v>147</v>
      </c>
      <c r="D44" s="98">
        <v>4</v>
      </c>
      <c r="E44" s="99">
        <v>99.587886266022494</v>
      </c>
      <c r="F44" s="99">
        <v>99.635414554834</v>
      </c>
      <c r="G44" s="99">
        <v>99.635414554834</v>
      </c>
      <c r="H44" s="99">
        <v>99.635414554834</v>
      </c>
      <c r="I44" s="100">
        <v>99.635414554834</v>
      </c>
      <c r="J44" s="101">
        <f t="shared" si="0"/>
        <v>0</v>
      </c>
      <c r="K44" s="101">
        <f t="shared" si="1"/>
        <v>0</v>
      </c>
      <c r="L44" s="101">
        <f t="shared" si="2"/>
        <v>4.7724969967277708E-2</v>
      </c>
    </row>
    <row r="45" spans="2:15" ht="23.85" customHeight="1" thickBot="1" x14ac:dyDescent="0.55000000000000004">
      <c r="B45" s="84" t="s">
        <v>222</v>
      </c>
      <c r="C45" s="84" t="s">
        <v>148</v>
      </c>
      <c r="D45" s="102">
        <v>23</v>
      </c>
      <c r="E45" s="103">
        <v>100.107843492903</v>
      </c>
      <c r="F45" s="103">
        <v>100.721652138507</v>
      </c>
      <c r="G45" s="103">
        <v>100.721652138507</v>
      </c>
      <c r="H45" s="103">
        <v>100.55593089394699</v>
      </c>
      <c r="I45" s="104">
        <v>100.55593089394699</v>
      </c>
      <c r="J45" s="103">
        <f t="shared" si="0"/>
        <v>0</v>
      </c>
      <c r="K45" s="103">
        <f t="shared" si="1"/>
        <v>-0.16453388227996024</v>
      </c>
      <c r="L45" s="103">
        <f t="shared" si="2"/>
        <v>0.44760468851350321</v>
      </c>
    </row>
    <row r="46" spans="2:15" s="5" customFormat="1" ht="23.85" customHeight="1" thickBot="1" x14ac:dyDescent="0.65">
      <c r="B46" s="84" t="s">
        <v>223</v>
      </c>
      <c r="C46" s="84" t="s">
        <v>149</v>
      </c>
      <c r="D46" s="98">
        <v>17</v>
      </c>
      <c r="E46" s="101">
        <v>101.817117457211</v>
      </c>
      <c r="F46" s="101">
        <v>115.75573368347</v>
      </c>
      <c r="G46" s="101">
        <v>115.75573368347</v>
      </c>
      <c r="H46" s="101">
        <v>115.75573368347</v>
      </c>
      <c r="I46" s="100">
        <v>115.75573368347</v>
      </c>
      <c r="J46" s="101">
        <f t="shared" si="0"/>
        <v>0</v>
      </c>
      <c r="K46" s="101">
        <f t="shared" si="1"/>
        <v>0</v>
      </c>
      <c r="L46" s="101">
        <f t="shared" si="2"/>
        <v>13.689855472599444</v>
      </c>
      <c r="M46" s="42"/>
      <c r="N46" s="42"/>
      <c r="O46" s="42"/>
    </row>
    <row r="47" spans="2:15" s="5" customFormat="1" ht="23.85" customHeight="1" thickBot="1" x14ac:dyDescent="0.65">
      <c r="B47" s="84" t="s">
        <v>224</v>
      </c>
      <c r="C47" s="84" t="s">
        <v>150</v>
      </c>
      <c r="D47" s="105">
        <v>1812</v>
      </c>
      <c r="E47" s="103">
        <v>104.999548348015</v>
      </c>
      <c r="F47" s="103">
        <v>106.07641927976</v>
      </c>
      <c r="G47" s="103">
        <v>106.37982048164</v>
      </c>
      <c r="H47" s="103">
        <v>106.84033832176</v>
      </c>
      <c r="I47" s="104">
        <v>107.525619724667</v>
      </c>
      <c r="J47" s="103">
        <f t="shared" si="0"/>
        <v>0.64140699446608718</v>
      </c>
      <c r="K47" s="103">
        <f t="shared" si="1"/>
        <v>1.3661852980585198</v>
      </c>
      <c r="L47" s="103">
        <f t="shared" si="2"/>
        <v>2.4057926118686623</v>
      </c>
      <c r="M47" s="42"/>
      <c r="N47" s="42"/>
      <c r="O47" s="42"/>
    </row>
    <row r="48" spans="2:15" s="5" customFormat="1" ht="23.85" customHeight="1" thickBot="1" x14ac:dyDescent="0.65">
      <c r="B48" s="84" t="s">
        <v>225</v>
      </c>
      <c r="C48" s="84" t="s">
        <v>151</v>
      </c>
      <c r="D48" s="98">
        <v>2</v>
      </c>
      <c r="E48" s="101">
        <v>99.4113203770371</v>
      </c>
      <c r="F48" s="101">
        <v>99.839353164578597</v>
      </c>
      <c r="G48" s="101">
        <v>100.55876959056501</v>
      </c>
      <c r="H48" s="101">
        <v>100.55876959056501</v>
      </c>
      <c r="I48" s="100">
        <v>100.55876959056501</v>
      </c>
      <c r="J48" s="101">
        <f t="shared" si="0"/>
        <v>0</v>
      </c>
      <c r="K48" s="101">
        <f t="shared" si="1"/>
        <v>0.72057400532283822</v>
      </c>
      <c r="L48" s="101">
        <f t="shared" si="2"/>
        <v>1.1542440128307074</v>
      </c>
      <c r="M48" s="42"/>
      <c r="N48" s="42"/>
      <c r="O48" s="42"/>
    </row>
    <row r="49" spans="2:15" s="5" customFormat="1" ht="23.85" customHeight="1" thickBot="1" x14ac:dyDescent="0.65">
      <c r="B49" s="84" t="s">
        <v>226</v>
      </c>
      <c r="C49" s="84" t="s">
        <v>152</v>
      </c>
      <c r="D49" s="102">
        <v>8</v>
      </c>
      <c r="E49" s="106">
        <v>99.230615888416594</v>
      </c>
      <c r="F49" s="106">
        <v>99.230615888416594</v>
      </c>
      <c r="G49" s="106">
        <v>99.230615888416594</v>
      </c>
      <c r="H49" s="106">
        <v>99.230615888416594</v>
      </c>
      <c r="I49" s="104">
        <v>99.261573310450004</v>
      </c>
      <c r="J49" s="103">
        <f t="shared" si="0"/>
        <v>3.1197450258924064E-2</v>
      </c>
      <c r="K49" s="103">
        <f t="shared" si="1"/>
        <v>3.1197450258924064E-2</v>
      </c>
      <c r="L49" s="103">
        <f t="shared" si="2"/>
        <v>3.1197450258924064E-2</v>
      </c>
      <c r="M49" s="42"/>
      <c r="N49" s="42"/>
      <c r="O49" s="42"/>
    </row>
    <row r="50" spans="2:15" s="5" customFormat="1" ht="23.85" customHeight="1" thickBot="1" x14ac:dyDescent="0.65">
      <c r="B50" s="84" t="s">
        <v>227</v>
      </c>
      <c r="C50" s="84" t="s">
        <v>153</v>
      </c>
      <c r="D50" s="98">
        <v>1</v>
      </c>
      <c r="E50" s="101">
        <v>99.9762826603083</v>
      </c>
      <c r="F50" s="101">
        <v>99.976282660308101</v>
      </c>
      <c r="G50" s="101">
        <v>99.957357904827802</v>
      </c>
      <c r="H50" s="101">
        <v>99.957357904827802</v>
      </c>
      <c r="I50" s="100">
        <v>99.957357904827802</v>
      </c>
      <c r="J50" s="101">
        <f t="shared" si="0"/>
        <v>0</v>
      </c>
      <c r="K50" s="101">
        <f t="shared" si="1"/>
        <v>-1.8929244993637351E-2</v>
      </c>
      <c r="L50" s="101">
        <f t="shared" si="2"/>
        <v>-1.8929244993837191E-2</v>
      </c>
      <c r="M50" s="42"/>
      <c r="N50" s="42"/>
      <c r="O50" s="42"/>
    </row>
    <row r="51" spans="2:15" s="5" customFormat="1" ht="23.85" customHeight="1" thickBot="1" x14ac:dyDescent="0.65">
      <c r="B51" s="84" t="s">
        <v>228</v>
      </c>
      <c r="C51" s="84" t="s">
        <v>154</v>
      </c>
      <c r="D51" s="102">
        <v>271</v>
      </c>
      <c r="E51" s="103">
        <v>101.330099443888</v>
      </c>
      <c r="F51" s="103">
        <v>101.524903473986</v>
      </c>
      <c r="G51" s="103">
        <v>101.520151790935</v>
      </c>
      <c r="H51" s="103">
        <v>101.47390613985201</v>
      </c>
      <c r="I51" s="104">
        <v>102.756631066808</v>
      </c>
      <c r="J51" s="103">
        <f t="shared" si="0"/>
        <v>1.264093377058062</v>
      </c>
      <c r="K51" s="103">
        <f t="shared" si="1"/>
        <v>1.2132270513683485</v>
      </c>
      <c r="L51" s="103">
        <f t="shared" si="2"/>
        <v>1.4078063978511635</v>
      </c>
      <c r="M51" s="42"/>
      <c r="N51" s="42"/>
      <c r="O51" s="42"/>
    </row>
    <row r="52" spans="2:15" s="5" customFormat="1" ht="23.85" customHeight="1" thickBot="1" x14ac:dyDescent="0.65">
      <c r="B52" s="84" t="s">
        <v>229</v>
      </c>
      <c r="C52" s="84" t="s">
        <v>155</v>
      </c>
      <c r="D52" s="98">
        <v>41</v>
      </c>
      <c r="E52" s="101">
        <v>99.513224321501397</v>
      </c>
      <c r="F52" s="101">
        <v>100.21919496053501</v>
      </c>
      <c r="G52" s="101">
        <v>100.323335945875</v>
      </c>
      <c r="H52" s="101">
        <v>100.366510950687</v>
      </c>
      <c r="I52" s="100">
        <v>100.361013606383</v>
      </c>
      <c r="J52" s="101">
        <f t="shared" si="0"/>
        <v>-5.4772695114446712E-3</v>
      </c>
      <c r="K52" s="101">
        <f t="shared" si="1"/>
        <v>0.14150846642086989</v>
      </c>
      <c r="L52" s="94">
        <f t="shared" si="2"/>
        <v>0.85193630360385075</v>
      </c>
      <c r="M52" s="42"/>
      <c r="N52" s="42"/>
      <c r="O52" s="42"/>
    </row>
    <row r="53" spans="2:15" s="5" customFormat="1" ht="23.85" customHeight="1" thickBot="1" x14ac:dyDescent="0.65">
      <c r="B53" s="84" t="s">
        <v>230</v>
      </c>
      <c r="C53" s="84" t="s">
        <v>156</v>
      </c>
      <c r="D53" s="102">
        <v>2</v>
      </c>
      <c r="E53" s="103">
        <v>165.561801273936</v>
      </c>
      <c r="F53" s="103">
        <v>165.71847891300101</v>
      </c>
      <c r="G53" s="103">
        <v>165.71847891300101</v>
      </c>
      <c r="H53" s="103">
        <v>165.71847891300101</v>
      </c>
      <c r="I53" s="104">
        <v>165.71847891300101</v>
      </c>
      <c r="J53" s="103">
        <f t="shared" si="0"/>
        <v>0</v>
      </c>
      <c r="K53" s="103">
        <f t="shared" si="1"/>
        <v>0</v>
      </c>
      <c r="L53" s="94">
        <f t="shared" si="2"/>
        <v>9.4633929964182961E-2</v>
      </c>
      <c r="M53" s="42"/>
      <c r="N53" s="42"/>
      <c r="O53" s="42"/>
    </row>
    <row r="54" spans="2:15" s="5" customFormat="1" ht="23.85" customHeight="1" thickBot="1" x14ac:dyDescent="0.65">
      <c r="B54" s="84" t="s">
        <v>231</v>
      </c>
      <c r="C54" s="180" t="s">
        <v>157</v>
      </c>
      <c r="D54" s="96">
        <v>5</v>
      </c>
      <c r="E54" s="94">
        <v>100.555538533766</v>
      </c>
      <c r="F54" s="94">
        <v>100.398437046373</v>
      </c>
      <c r="G54" s="94">
        <v>100.552686910467</v>
      </c>
      <c r="H54" s="94">
        <v>100.398437046373</v>
      </c>
      <c r="I54" s="95">
        <v>100.398437046373</v>
      </c>
      <c r="J54" s="94">
        <f t="shared" si="0"/>
        <v>0</v>
      </c>
      <c r="K54" s="94">
        <f t="shared" si="1"/>
        <v>0</v>
      </c>
      <c r="L54" s="94">
        <f t="shared" si="2"/>
        <v>-0.15623354982106097</v>
      </c>
      <c r="M54" s="42"/>
      <c r="N54" s="42"/>
      <c r="O54" s="42"/>
    </row>
    <row r="55" spans="2:15" s="5" customFormat="1" ht="23.85" customHeight="1" x14ac:dyDescent="0.6">
      <c r="B55" s="118" t="s">
        <v>268</v>
      </c>
      <c r="D55" s="126"/>
      <c r="E55" s="127"/>
      <c r="F55" s="127"/>
      <c r="G55" s="127"/>
      <c r="H55" s="127"/>
      <c r="I55" s="127"/>
      <c r="J55" s="81"/>
      <c r="K55" s="81"/>
      <c r="L55" s="81"/>
      <c r="M55" s="42"/>
      <c r="N55" s="42"/>
      <c r="O55" s="42"/>
    </row>
    <row r="56" spans="2:15" s="5" customFormat="1" ht="23.85" customHeight="1" x14ac:dyDescent="0.6">
      <c r="B56" s="78"/>
      <c r="C56" s="128"/>
      <c r="D56" s="128" t="s">
        <v>12</v>
      </c>
      <c r="E56" s="129"/>
      <c r="F56" s="128"/>
      <c r="G56" s="130"/>
      <c r="H56" s="78"/>
      <c r="I56" s="129"/>
      <c r="J56" s="44"/>
      <c r="K56" s="43"/>
      <c r="L56" s="7"/>
      <c r="M56" s="42"/>
      <c r="N56" s="42"/>
      <c r="O56" s="42"/>
    </row>
    <row r="57" spans="2:15" s="5" customFormat="1" ht="23.85" customHeight="1" x14ac:dyDescent="0.6">
      <c r="B57" s="131" t="s">
        <v>20</v>
      </c>
      <c r="C57" s="132"/>
      <c r="D57" s="133"/>
      <c r="E57" s="134"/>
      <c r="F57" s="134"/>
      <c r="G57" s="135"/>
      <c r="H57" s="78"/>
      <c r="I57" s="129"/>
      <c r="J57" s="43"/>
      <c r="K57" s="46"/>
      <c r="L57" s="7"/>
      <c r="M57" s="42"/>
      <c r="N57" s="42"/>
      <c r="O57" s="42"/>
    </row>
    <row r="58" spans="2:15" s="5" customFormat="1" ht="23.85" customHeight="1" x14ac:dyDescent="0.6">
      <c r="B58" s="132"/>
      <c r="C58" s="134" t="s">
        <v>235</v>
      </c>
      <c r="D58" s="132"/>
      <c r="E58" s="133"/>
      <c r="F58" s="134"/>
      <c r="G58" s="134"/>
      <c r="H58" s="78"/>
      <c r="I58" s="135"/>
      <c r="J58" s="43"/>
      <c r="K58" s="43"/>
      <c r="L58" s="8"/>
      <c r="M58" s="42"/>
      <c r="N58" s="42"/>
      <c r="O58" s="42"/>
    </row>
    <row r="59" spans="2:15" s="5" customFormat="1" ht="23.85" customHeight="1" x14ac:dyDescent="0.6">
      <c r="B59" s="132"/>
      <c r="C59" s="134" t="s">
        <v>233</v>
      </c>
      <c r="D59" s="134"/>
      <c r="E59" s="133"/>
      <c r="F59" s="134"/>
      <c r="G59" s="134"/>
      <c r="H59" s="78"/>
      <c r="I59" s="135"/>
      <c r="J59" s="43"/>
      <c r="K59" s="43"/>
      <c r="L59" s="7"/>
      <c r="M59" s="42"/>
      <c r="N59" s="42"/>
      <c r="O59" s="42"/>
    </row>
    <row r="60" spans="2:15" s="5" customFormat="1" ht="18.75" customHeight="1" x14ac:dyDescent="0.6">
      <c r="B60" s="132"/>
      <c r="C60" s="134"/>
      <c r="D60" s="134" t="s">
        <v>168</v>
      </c>
      <c r="E60" s="133"/>
      <c r="F60" s="134"/>
      <c r="G60" s="134"/>
      <c r="H60" s="78"/>
      <c r="I60" s="135"/>
      <c r="J60" s="43"/>
      <c r="K60" s="43"/>
      <c r="L60" s="7"/>
      <c r="M60" s="42"/>
      <c r="N60" s="42"/>
      <c r="O60" s="42"/>
    </row>
    <row r="61" spans="2:15" ht="15.6" x14ac:dyDescent="0.6">
      <c r="B61" s="132"/>
      <c r="C61" s="134" t="s">
        <v>238</v>
      </c>
      <c r="D61" s="134"/>
      <c r="E61" s="133"/>
      <c r="F61" s="132"/>
      <c r="G61" s="134"/>
      <c r="H61" s="78"/>
      <c r="I61" s="135"/>
      <c r="J61" s="43"/>
      <c r="K61" s="43"/>
      <c r="L61" s="8"/>
      <c r="M61" s="79"/>
      <c r="N61" s="80"/>
      <c r="O61" s="80"/>
    </row>
    <row r="62" spans="2:15" ht="15.6" x14ac:dyDescent="0.6">
      <c r="B62" s="134"/>
      <c r="C62" s="132"/>
      <c r="D62" s="134" t="s">
        <v>240</v>
      </c>
      <c r="E62" s="134"/>
      <c r="F62" s="133"/>
      <c r="G62" s="132"/>
      <c r="H62" s="78"/>
      <c r="I62" s="134"/>
      <c r="J62" s="45"/>
      <c r="K62" s="43"/>
      <c r="L62" s="7"/>
      <c r="M62" s="80"/>
      <c r="N62" s="80"/>
      <c r="O62" s="80"/>
    </row>
    <row r="63" spans="2:15" ht="15.6" x14ac:dyDescent="0.6">
      <c r="B63" s="134" t="s">
        <v>161</v>
      </c>
      <c r="C63" s="132"/>
      <c r="D63" s="134" t="s">
        <v>262</v>
      </c>
      <c r="E63" s="134"/>
      <c r="F63" s="133"/>
      <c r="G63" s="132"/>
      <c r="H63" s="78"/>
      <c r="I63" s="134"/>
      <c r="J63" s="45"/>
      <c r="K63" s="43"/>
      <c r="L63" s="7"/>
      <c r="M63" s="80"/>
      <c r="N63" s="80"/>
      <c r="O63" s="80"/>
    </row>
    <row r="64" spans="2:15" ht="15.6" x14ac:dyDescent="0.6">
      <c r="B64" s="134" t="s">
        <v>162</v>
      </c>
      <c r="C64" s="132"/>
      <c r="D64" s="134" t="s">
        <v>163</v>
      </c>
      <c r="E64" s="134"/>
      <c r="F64" s="133"/>
      <c r="G64" s="132"/>
      <c r="H64" s="78"/>
      <c r="I64" s="134"/>
      <c r="J64" s="45"/>
      <c r="K64" s="43"/>
      <c r="L64" s="7"/>
      <c r="M64" s="80"/>
      <c r="N64" s="80"/>
      <c r="O64" s="80"/>
    </row>
    <row r="65" spans="2:15" ht="15.6" x14ac:dyDescent="0.6">
      <c r="B65" s="134" t="s">
        <v>164</v>
      </c>
      <c r="C65" s="132"/>
      <c r="D65" s="134" t="s">
        <v>261</v>
      </c>
      <c r="E65" s="134"/>
      <c r="F65" s="133"/>
      <c r="G65" s="132"/>
      <c r="H65" s="78"/>
      <c r="I65" s="134"/>
      <c r="J65" s="45"/>
      <c r="K65" s="43"/>
      <c r="L65" s="7"/>
      <c r="M65" s="80"/>
      <c r="N65" s="80"/>
      <c r="O65" s="80"/>
    </row>
    <row r="66" spans="2:15" ht="15.6" x14ac:dyDescent="0.6">
      <c r="B66" s="134" t="s">
        <v>263</v>
      </c>
      <c r="C66" s="132"/>
      <c r="D66" s="134" t="s">
        <v>19</v>
      </c>
      <c r="E66" s="134"/>
      <c r="F66" s="133"/>
      <c r="G66" s="132"/>
      <c r="H66" s="78"/>
      <c r="I66" s="134"/>
      <c r="J66" s="45"/>
      <c r="K66" s="43"/>
      <c r="L66" s="7"/>
      <c r="M66" s="80"/>
      <c r="N66" s="80"/>
      <c r="O66" s="80"/>
    </row>
    <row r="67" spans="2:15" ht="15.6" x14ac:dyDescent="0.6">
      <c r="B67" s="134" t="s">
        <v>165</v>
      </c>
      <c r="C67" s="132"/>
      <c r="D67" s="134" t="s">
        <v>166</v>
      </c>
      <c r="E67" s="134"/>
      <c r="F67" s="133"/>
      <c r="G67" s="132"/>
      <c r="H67" s="78"/>
      <c r="I67" s="134"/>
      <c r="J67" s="45"/>
      <c r="K67" s="43"/>
      <c r="L67" s="7"/>
      <c r="M67" s="79"/>
      <c r="N67" s="80"/>
      <c r="O67" s="80"/>
    </row>
    <row r="68" spans="2:15" ht="15.6" x14ac:dyDescent="0.6">
      <c r="B68" s="132" t="s">
        <v>260</v>
      </c>
      <c r="C68" s="132"/>
      <c r="D68" s="134" t="s">
        <v>246</v>
      </c>
      <c r="E68" s="134"/>
      <c r="F68" s="133"/>
      <c r="G68" s="132"/>
      <c r="H68" s="78"/>
      <c r="I68" s="134"/>
      <c r="J68" s="45"/>
      <c r="K68" s="43"/>
      <c r="L68" s="7"/>
      <c r="M68" s="79"/>
      <c r="N68" s="80"/>
      <c r="O68" s="80"/>
    </row>
    <row r="69" spans="2:15" ht="15.6" x14ac:dyDescent="0.6">
      <c r="B69" s="134" t="s">
        <v>236</v>
      </c>
      <c r="C69" s="9"/>
      <c r="D69" s="11"/>
      <c r="E69" s="9"/>
      <c r="F69" s="9"/>
      <c r="G69" s="10"/>
      <c r="H69" s="78"/>
      <c r="I69" s="7"/>
      <c r="J69" s="7"/>
      <c r="K69" s="8"/>
      <c r="L69" s="7"/>
      <c r="M69" s="79"/>
      <c r="N69" s="80"/>
      <c r="O69" s="80"/>
    </row>
    <row r="70" spans="2:15" ht="15.6" x14ac:dyDescent="0.6">
      <c r="K70" s="6"/>
      <c r="L70" s="6"/>
      <c r="M70" s="79"/>
      <c r="N70" s="80"/>
      <c r="O70" s="80"/>
    </row>
    <row r="71" spans="2:15" ht="15.6" x14ac:dyDescent="0.6">
      <c r="K71" s="6"/>
      <c r="L71" s="6"/>
      <c r="M71" s="79"/>
      <c r="N71" s="80"/>
      <c r="O71" s="80"/>
    </row>
    <row r="72" spans="2:15" ht="15.6" x14ac:dyDescent="0.6">
      <c r="K72" s="6"/>
      <c r="L72" s="6"/>
      <c r="M72" s="79"/>
      <c r="N72" s="80"/>
      <c r="O72" s="80"/>
    </row>
    <row r="73" spans="2:15" ht="15.6" x14ac:dyDescent="0.6">
      <c r="K73" s="6"/>
      <c r="L73" s="6"/>
      <c r="M73" s="79"/>
      <c r="N73" s="80"/>
      <c r="O73" s="80"/>
    </row>
    <row r="74" spans="2:15" ht="15.6" x14ac:dyDescent="0.6">
      <c r="K74" s="6"/>
      <c r="L74" s="6"/>
      <c r="M74" s="80"/>
      <c r="N74" s="80"/>
      <c r="O74" s="80"/>
    </row>
  </sheetData>
  <customSheetViews>
    <customSheetView guid="{6090ADC3-8BF5-4463-A043-28EA817FC1CC}">
      <selection activeCell="E24" sqref="E24"/>
      <pageMargins left="0.2" right="0.27" top="0.46" bottom="0.74803149606299213" header="0.31496062992125984" footer="0.31496062992125984"/>
      <pageSetup paperSize="9" scale="78" orientation="portrait" r:id="rId1"/>
      <headerFooter alignWithMargins="0">
        <oddFooter>&amp;A</oddFooter>
      </headerFooter>
    </customSheetView>
  </customSheetViews>
  <mergeCells count="2">
    <mergeCell ref="J3:L3"/>
    <mergeCell ref="C1:L1"/>
  </mergeCells>
  <phoneticPr fontId="4" type="noConversion"/>
  <pageMargins left="0.2" right="0.27" top="0.46" bottom="0.74803149606299213" header="0.31496062992125984" footer="0.31496062992125984"/>
  <pageSetup paperSize="9" scale="46" fitToWidth="0" fitToHeight="0" orientation="portrait" r:id="rId2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K44"/>
  <sheetViews>
    <sheetView topLeftCell="B1" zoomScale="80" zoomScaleNormal="80" zoomScaleSheetLayoutView="122" workbookViewId="0">
      <selection activeCell="L23" sqref="L23"/>
    </sheetView>
  </sheetViews>
  <sheetFormatPr baseColWidth="10" defaultColWidth="10.5546875" defaultRowHeight="15" x14ac:dyDescent="0.5"/>
  <cols>
    <col min="1" max="1" width="44.109375" style="109" customWidth="1"/>
    <col min="2" max="2" width="8" style="109" customWidth="1"/>
    <col min="3" max="3" width="8.88671875" style="109" customWidth="1"/>
    <col min="4" max="4" width="8.109375" style="109" customWidth="1"/>
    <col min="5" max="5" width="8.77734375" style="109" customWidth="1"/>
    <col min="6" max="7" width="8.44140625" style="109" customWidth="1"/>
    <col min="8" max="8" width="8.109375" style="109" customWidth="1"/>
    <col min="9" max="11" width="7.5546875" style="109" customWidth="1"/>
    <col min="12" max="16384" width="10.5546875" style="109"/>
  </cols>
  <sheetData>
    <row r="1" spans="1:11" ht="15.6" x14ac:dyDescent="0.6">
      <c r="A1" s="107" t="s">
        <v>237</v>
      </c>
      <c r="B1" s="108"/>
      <c r="F1" s="108"/>
    </row>
    <row r="2" spans="1:11" ht="15.3" thickBot="1" x14ac:dyDescent="0.55000000000000004"/>
    <row r="3" spans="1:11" ht="18.3" customHeight="1" thickBot="1" x14ac:dyDescent="0.6">
      <c r="A3" s="107" t="s">
        <v>269</v>
      </c>
      <c r="B3" s="110"/>
      <c r="C3" s="242" t="s">
        <v>54</v>
      </c>
      <c r="D3" s="236"/>
      <c r="E3" s="236"/>
      <c r="F3" s="236"/>
      <c r="G3" s="252"/>
      <c r="H3" s="111"/>
      <c r="I3" s="253" t="s">
        <v>55</v>
      </c>
      <c r="J3" s="236"/>
      <c r="K3" s="237"/>
    </row>
    <row r="4" spans="1:11" ht="18.3" customHeight="1" x14ac:dyDescent="0.55000000000000004">
      <c r="A4" s="112"/>
      <c r="B4" s="112"/>
      <c r="C4" s="225">
        <f>page1!D31</f>
        <v>45778</v>
      </c>
      <c r="D4" s="227">
        <f>page1!E31</f>
        <v>46054</v>
      </c>
      <c r="E4" s="229">
        <f>page1!F31</f>
        <v>46082</v>
      </c>
      <c r="F4" s="229">
        <f>page1!G31</f>
        <v>46113</v>
      </c>
      <c r="G4" s="227">
        <f>page1!H31</f>
        <v>46143</v>
      </c>
      <c r="H4" s="231" t="s">
        <v>170</v>
      </c>
      <c r="I4" s="238" t="s">
        <v>58</v>
      </c>
      <c r="J4" s="245" t="s">
        <v>59</v>
      </c>
      <c r="K4" s="245" t="s">
        <v>60</v>
      </c>
    </row>
    <row r="5" spans="1:11" ht="26.4" customHeight="1" x14ac:dyDescent="0.55000000000000004">
      <c r="A5" s="112"/>
      <c r="B5" s="113" t="s">
        <v>94</v>
      </c>
      <c r="C5" s="254"/>
      <c r="D5" s="247"/>
      <c r="E5" s="230"/>
      <c r="F5" s="230"/>
      <c r="G5" s="247"/>
      <c r="H5" s="232"/>
      <c r="I5" s="239"/>
      <c r="J5" s="246"/>
      <c r="K5" s="246"/>
    </row>
    <row r="6" spans="1:11" ht="18.3" customHeight="1" thickBot="1" x14ac:dyDescent="0.55000000000000004">
      <c r="A6" s="124" t="s">
        <v>0</v>
      </c>
      <c r="B6" s="125">
        <f>SUM(B7:B19)</f>
        <v>10000</v>
      </c>
      <c r="C6" s="116">
        <v>103.128948627326</v>
      </c>
      <c r="D6" s="116">
        <v>101.42175844911399</v>
      </c>
      <c r="E6" s="116">
        <v>101.40118356209901</v>
      </c>
      <c r="F6" s="116">
        <v>101.71699457480899</v>
      </c>
      <c r="G6" s="116">
        <v>102.938510258161</v>
      </c>
      <c r="H6" s="116">
        <f>SUM(H7:H19)</f>
        <v>1.2008963580357022</v>
      </c>
      <c r="I6" s="116">
        <f>(G6/F6-1)*100</f>
        <v>1.2008963580354637</v>
      </c>
      <c r="J6" s="116">
        <f>(G6/D6-1)*100</f>
        <v>1.495489559873886</v>
      </c>
      <c r="K6" s="116">
        <f>(G6/C6-1)*100</f>
        <v>-0.18466043889691086</v>
      </c>
    </row>
    <row r="7" spans="1:11" ht="30.3" customHeight="1" thickBot="1" x14ac:dyDescent="0.55000000000000004">
      <c r="A7" s="124" t="s">
        <v>4</v>
      </c>
      <c r="B7" s="125">
        <v>2359.4430576706086</v>
      </c>
      <c r="C7" s="117">
        <v>110.25580720370399</v>
      </c>
      <c r="D7" s="117">
        <v>102.484137874255</v>
      </c>
      <c r="E7" s="117">
        <v>102.15950575161401</v>
      </c>
      <c r="F7" s="117">
        <v>104.09122201594499</v>
      </c>
      <c r="G7" s="117">
        <v>109.031009548581</v>
      </c>
      <c r="H7" s="117">
        <f>(B7/$B$6)*((G7-F7)/$F$6)*100</f>
        <v>1.1458407170764295</v>
      </c>
      <c r="I7" s="117">
        <f>(G7/F7-1)*100</f>
        <v>4.7456331446270372</v>
      </c>
      <c r="J7" s="117">
        <f>(G7/D7-1)*100</f>
        <v>6.388180463945381</v>
      </c>
      <c r="K7" s="117">
        <f>(G7/C7-1)*100</f>
        <v>-1.1108690654816122</v>
      </c>
    </row>
    <row r="8" spans="1:11" ht="18.3" customHeight="1" thickBot="1" x14ac:dyDescent="0.55000000000000004">
      <c r="A8" s="124" t="s">
        <v>171</v>
      </c>
      <c r="B8" s="125">
        <v>98.020161049054337</v>
      </c>
      <c r="C8" s="117">
        <v>104.49675879581299</v>
      </c>
      <c r="D8" s="117">
        <v>104.377859825082</v>
      </c>
      <c r="E8" s="117">
        <v>101.263518985796</v>
      </c>
      <c r="F8" s="117">
        <v>100.94096828332199</v>
      </c>
      <c r="G8" s="117">
        <v>99.736107681959695</v>
      </c>
      <c r="H8" s="117">
        <f t="shared" ref="H8:H19" si="0">(B8/$B$6)*((G8-F8)/$F$6)*100</f>
        <v>-1.1610707795769018E-2</v>
      </c>
      <c r="I8" s="117">
        <f t="shared" ref="I8:I19" si="1">(G8/F8-1)*100</f>
        <v>-1.1936289316945015</v>
      </c>
      <c r="J8" s="117">
        <f t="shared" ref="J8:J19" si="2">(G8/D8-1)*100</f>
        <v>-4.4470658345563185</v>
      </c>
      <c r="K8" s="117">
        <f t="shared" ref="K8:K19" si="3">(G8/C8-1)*100</f>
        <v>-4.5557883026358992</v>
      </c>
    </row>
    <row r="9" spans="1:11" ht="18.3" customHeight="1" thickBot="1" x14ac:dyDescent="0.55000000000000004">
      <c r="A9" s="124" t="s">
        <v>172</v>
      </c>
      <c r="B9" s="125">
        <v>477.66195347044771</v>
      </c>
      <c r="C9" s="117">
        <v>100.875333727362</v>
      </c>
      <c r="D9" s="117">
        <v>101.40008225326601</v>
      </c>
      <c r="E9" s="117">
        <v>101.50654516659399</v>
      </c>
      <c r="F9" s="117">
        <v>101.51793274652699</v>
      </c>
      <c r="G9" s="117">
        <v>101.537887491763</v>
      </c>
      <c r="H9" s="117">
        <f t="shared" si="0"/>
        <v>9.3707277041358346E-4</v>
      </c>
      <c r="I9" s="117">
        <f t="shared" si="1"/>
        <v>1.9656374687837541E-2</v>
      </c>
      <c r="J9" s="117">
        <f t="shared" si="2"/>
        <v>0.13590249182717784</v>
      </c>
      <c r="K9" s="117">
        <f t="shared" si="3"/>
        <v>0.65680453280252404</v>
      </c>
    </row>
    <row r="10" spans="1:11" ht="29.85" customHeight="1" thickBot="1" x14ac:dyDescent="0.55000000000000004">
      <c r="A10" s="124" t="s">
        <v>173</v>
      </c>
      <c r="B10" s="125">
        <v>964.73948394686829</v>
      </c>
      <c r="C10" s="117">
        <v>102.03129792170201</v>
      </c>
      <c r="D10" s="117">
        <v>103.724215777056</v>
      </c>
      <c r="E10" s="117">
        <v>104.239939165102</v>
      </c>
      <c r="F10" s="117">
        <v>103.387411367887</v>
      </c>
      <c r="G10" s="117">
        <v>103.064950321438</v>
      </c>
      <c r="H10" s="117">
        <f t="shared" si="0"/>
        <v>-3.0583965328957182E-2</v>
      </c>
      <c r="I10" s="117">
        <f t="shared" si="1"/>
        <v>-0.31189585093833738</v>
      </c>
      <c r="J10" s="117">
        <f t="shared" si="2"/>
        <v>-0.63559454335622156</v>
      </c>
      <c r="K10" s="117">
        <f t="shared" si="3"/>
        <v>1.0130738516422877</v>
      </c>
    </row>
    <row r="11" spans="1:11" ht="29.85" customHeight="1" thickBot="1" x14ac:dyDescent="0.55000000000000004">
      <c r="A11" s="124" t="s">
        <v>174</v>
      </c>
      <c r="B11" s="125">
        <v>239.0212156981288</v>
      </c>
      <c r="C11" s="117">
        <v>100.526542194854</v>
      </c>
      <c r="D11" s="117">
        <v>101.092923122324</v>
      </c>
      <c r="E11" s="117">
        <v>101.105685827364</v>
      </c>
      <c r="F11" s="117">
        <v>101.26482578723299</v>
      </c>
      <c r="G11" s="117">
        <v>101.409590070703</v>
      </c>
      <c r="H11" s="117">
        <f t="shared" si="0"/>
        <v>3.4017653755216062E-3</v>
      </c>
      <c r="I11" s="117">
        <f t="shared" si="1"/>
        <v>0.14295613738000146</v>
      </c>
      <c r="J11" s="117">
        <f t="shared" si="2"/>
        <v>0.31324343841143687</v>
      </c>
      <c r="K11" s="117">
        <f t="shared" si="3"/>
        <v>0.8784226101573811</v>
      </c>
    </row>
    <row r="12" spans="1:11" ht="18.3" customHeight="1" thickBot="1" x14ac:dyDescent="0.55000000000000004">
      <c r="A12" s="124" t="s">
        <v>5</v>
      </c>
      <c r="B12" s="125">
        <v>553.09316949522588</v>
      </c>
      <c r="C12" s="117">
        <v>98.019751503477593</v>
      </c>
      <c r="D12" s="117">
        <v>97.748082887451403</v>
      </c>
      <c r="E12" s="117">
        <v>95.826432269091598</v>
      </c>
      <c r="F12" s="117">
        <v>95.826432269091598</v>
      </c>
      <c r="G12" s="117">
        <v>95.877339615624095</v>
      </c>
      <c r="H12" s="117">
        <f t="shared" si="0"/>
        <v>2.7681220588505239E-3</v>
      </c>
      <c r="I12" s="117">
        <f t="shared" si="1"/>
        <v>5.3124534981696669E-2</v>
      </c>
      <c r="J12" s="117">
        <f t="shared" si="2"/>
        <v>-1.9138413936785947</v>
      </c>
      <c r="K12" s="117">
        <f t="shared" si="3"/>
        <v>-2.1856940616478582</v>
      </c>
    </row>
    <row r="13" spans="1:11" ht="18.3" customHeight="1" thickBot="1" x14ac:dyDescent="0.55000000000000004">
      <c r="A13" s="124" t="s">
        <v>175</v>
      </c>
      <c r="B13" s="125">
        <v>1813.3226399756422</v>
      </c>
      <c r="C13" s="117">
        <v>101.346081640666</v>
      </c>
      <c r="D13" s="117">
        <v>100.561332612904</v>
      </c>
      <c r="E13" s="117">
        <v>100.575269645766</v>
      </c>
      <c r="F13" s="117">
        <v>100.568296396522</v>
      </c>
      <c r="G13" s="117">
        <v>100.820657807836</v>
      </c>
      <c r="H13" s="117">
        <f t="shared" si="0"/>
        <v>4.4988810621544847E-2</v>
      </c>
      <c r="I13" s="117">
        <f t="shared" si="1"/>
        <v>0.2509353547354376</v>
      </c>
      <c r="J13" s="117">
        <f t="shared" si="2"/>
        <v>0.25787764361699939</v>
      </c>
      <c r="K13" s="117">
        <f t="shared" si="3"/>
        <v>-0.518445138010315</v>
      </c>
    </row>
    <row r="14" spans="1:11" ht="18.3" customHeight="1" thickBot="1" x14ac:dyDescent="0.55000000000000004">
      <c r="A14" s="124" t="s">
        <v>176</v>
      </c>
      <c r="B14" s="125">
        <v>762.78148605441936</v>
      </c>
      <c r="C14" s="117">
        <v>94.450109033868401</v>
      </c>
      <c r="D14" s="117">
        <v>93.260038603723501</v>
      </c>
      <c r="E14" s="117">
        <v>93.375739954804899</v>
      </c>
      <c r="F14" s="117">
        <v>92.239103551236198</v>
      </c>
      <c r="G14" s="117">
        <v>92.235068272263902</v>
      </c>
      <c r="H14" s="117">
        <f t="shared" si="0"/>
        <v>-3.0260784876693042E-4</v>
      </c>
      <c r="I14" s="117">
        <f t="shared" si="1"/>
        <v>-4.3748028948020767E-3</v>
      </c>
      <c r="J14" s="117">
        <f t="shared" si="2"/>
        <v>-1.099045579226976</v>
      </c>
      <c r="K14" s="117">
        <f t="shared" si="3"/>
        <v>-2.3451966167770344</v>
      </c>
    </row>
    <row r="15" spans="1:11" ht="18.3" customHeight="1" thickBot="1" x14ac:dyDescent="0.55000000000000004">
      <c r="A15" s="124" t="s">
        <v>177</v>
      </c>
      <c r="B15" s="125">
        <v>139.69992918093098</v>
      </c>
      <c r="C15" s="117">
        <v>99.894199503009403</v>
      </c>
      <c r="D15" s="117">
        <v>100.185210779445</v>
      </c>
      <c r="E15" s="117">
        <v>100.185210779445</v>
      </c>
      <c r="F15" s="117">
        <v>100.14374207684899</v>
      </c>
      <c r="G15" s="117">
        <v>100.31109285833899</v>
      </c>
      <c r="H15" s="117">
        <f t="shared" si="0"/>
        <v>2.2984253929496756E-3</v>
      </c>
      <c r="I15" s="117">
        <f t="shared" si="1"/>
        <v>0.16711057328133716</v>
      </c>
      <c r="J15" s="117">
        <f t="shared" si="2"/>
        <v>0.12564936272991822</v>
      </c>
      <c r="K15" s="117">
        <f t="shared" si="3"/>
        <v>0.41733489772550758</v>
      </c>
    </row>
    <row r="16" spans="1:11" ht="18.3" customHeight="1" thickBot="1" x14ac:dyDescent="0.55000000000000004">
      <c r="A16" s="124" t="s">
        <v>178</v>
      </c>
      <c r="B16" s="125">
        <v>387.12046935272906</v>
      </c>
      <c r="C16" s="117">
        <v>100.59206991307001</v>
      </c>
      <c r="D16" s="117">
        <v>98.052701027030196</v>
      </c>
      <c r="E16" s="117">
        <v>98.052701027030196</v>
      </c>
      <c r="F16" s="117">
        <v>97.267498536221296</v>
      </c>
      <c r="G16" s="117">
        <v>97.267498536221296</v>
      </c>
      <c r="H16" s="117">
        <f t="shared" si="0"/>
        <v>0</v>
      </c>
      <c r="I16" s="117">
        <f t="shared" si="1"/>
        <v>0</v>
      </c>
      <c r="J16" s="117">
        <f t="shared" si="2"/>
        <v>-0.80079639070058661</v>
      </c>
      <c r="K16" s="117">
        <f t="shared" si="3"/>
        <v>-3.3050034458200761</v>
      </c>
    </row>
    <row r="17" spans="1:11" ht="18.3" customHeight="1" thickBot="1" x14ac:dyDescent="0.55000000000000004">
      <c r="A17" s="124" t="s">
        <v>179</v>
      </c>
      <c r="B17" s="125">
        <v>1895.2128949899329</v>
      </c>
      <c r="C17" s="117">
        <v>103.586015151095</v>
      </c>
      <c r="D17" s="117">
        <v>104.947932650232</v>
      </c>
      <c r="E17" s="117">
        <v>105.61453449831301</v>
      </c>
      <c r="F17" s="117">
        <v>105.94908630358201</v>
      </c>
      <c r="G17" s="117">
        <v>106.167242526756</v>
      </c>
      <c r="H17" s="117">
        <f t="shared" si="0"/>
        <v>4.0647336171299495E-2</v>
      </c>
      <c r="I17" s="117">
        <f t="shared" si="1"/>
        <v>0.20590665836315303</v>
      </c>
      <c r="J17" s="117">
        <f t="shared" si="2"/>
        <v>1.1618236259952619</v>
      </c>
      <c r="K17" s="117">
        <f t="shared" si="3"/>
        <v>2.4918685904616655</v>
      </c>
    </row>
    <row r="18" spans="1:11" ht="18.3" customHeight="1" thickBot="1" x14ac:dyDescent="0.55000000000000004">
      <c r="A18" s="124" t="s">
        <v>180</v>
      </c>
      <c r="B18" s="125">
        <v>17.343840182683191</v>
      </c>
      <c r="C18" s="117">
        <v>100.45448630138399</v>
      </c>
      <c r="D18" s="117">
        <v>100.45448630138399</v>
      </c>
      <c r="E18" s="117">
        <v>100.45448630138399</v>
      </c>
      <c r="F18" s="117">
        <v>100.45448630138399</v>
      </c>
      <c r="G18" s="117">
        <v>100.499080157766</v>
      </c>
      <c r="H18" s="117">
        <f t="shared" si="0"/>
        <v>7.6037315244331525E-5</v>
      </c>
      <c r="I18" s="117">
        <f t="shared" si="1"/>
        <v>4.4392100366952292E-2</v>
      </c>
      <c r="J18" s="117">
        <f t="shared" si="2"/>
        <v>4.4392100366952292E-2</v>
      </c>
      <c r="K18" s="117">
        <f t="shared" si="3"/>
        <v>4.4392100366952292E-2</v>
      </c>
    </row>
    <row r="19" spans="1:11" ht="28.8" customHeight="1" thickBot="1" x14ac:dyDescent="0.55000000000000004">
      <c r="A19" s="124" t="s">
        <v>181</v>
      </c>
      <c r="B19" s="125">
        <v>292.53969893332942</v>
      </c>
      <c r="C19" s="117">
        <v>100.055539091405</v>
      </c>
      <c r="D19" s="117">
        <v>100.39600070511599</v>
      </c>
      <c r="E19" s="117">
        <v>100.39600070511599</v>
      </c>
      <c r="F19" s="117">
        <v>100.280824023965</v>
      </c>
      <c r="G19" s="117">
        <v>100.365502004478</v>
      </c>
      <c r="H19" s="117">
        <f t="shared" si="0"/>
        <v>2.4353522269416595E-3</v>
      </c>
      <c r="I19" s="117">
        <f t="shared" si="1"/>
        <v>8.4440850319267291E-2</v>
      </c>
      <c r="J19" s="117">
        <f t="shared" si="2"/>
        <v>-3.0378401952058098E-2</v>
      </c>
      <c r="K19" s="117">
        <f t="shared" si="3"/>
        <v>0.30979085804518913</v>
      </c>
    </row>
    <row r="20" spans="1:11" ht="18.3" customHeight="1" x14ac:dyDescent="0.55000000000000004">
      <c r="A20" s="118" t="s">
        <v>268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1" ht="18.3" customHeight="1" x14ac:dyDescent="0.55000000000000004">
      <c r="A21" s="118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1" ht="18.3" customHeight="1" x14ac:dyDescent="0.55000000000000004">
      <c r="A22" s="118"/>
      <c r="B22" s="112"/>
      <c r="C22" s="112"/>
      <c r="D22" s="112"/>
      <c r="E22" s="112"/>
      <c r="F22" s="112"/>
      <c r="G22" s="112"/>
      <c r="H22" s="112"/>
      <c r="I22" s="112"/>
      <c r="J22" s="112"/>
      <c r="K22" s="112"/>
    </row>
    <row r="23" spans="1:11" ht="18.3" customHeight="1" thickBot="1" x14ac:dyDescent="0.6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</row>
    <row r="24" spans="1:11" ht="18.3" customHeight="1" thickBot="1" x14ac:dyDescent="0.6">
      <c r="A24" s="119" t="s">
        <v>270</v>
      </c>
      <c r="B24" s="112"/>
      <c r="C24" s="242" t="s">
        <v>54</v>
      </c>
      <c r="D24" s="236"/>
      <c r="E24" s="236"/>
      <c r="F24" s="236"/>
      <c r="G24" s="237"/>
      <c r="H24" s="111"/>
      <c r="I24" s="236" t="s">
        <v>55</v>
      </c>
      <c r="J24" s="236"/>
      <c r="K24" s="237"/>
    </row>
    <row r="25" spans="1:11" ht="18.3" customHeight="1" x14ac:dyDescent="0.55000000000000004">
      <c r="A25" s="112"/>
      <c r="B25" s="112"/>
      <c r="C25" s="225">
        <f>page1!D31</f>
        <v>45778</v>
      </c>
      <c r="D25" s="227">
        <f>page1!E31</f>
        <v>46054</v>
      </c>
      <c r="E25" s="229">
        <f>page1!F31</f>
        <v>46082</v>
      </c>
      <c r="F25" s="229">
        <f>page1!G31</f>
        <v>46113</v>
      </c>
      <c r="G25" s="243">
        <f>page1!H31</f>
        <v>46143</v>
      </c>
      <c r="H25" s="240" t="s">
        <v>170</v>
      </c>
      <c r="I25" s="234" t="s">
        <v>58</v>
      </c>
      <c r="J25" s="248" t="s">
        <v>59</v>
      </c>
      <c r="K25" s="250" t="s">
        <v>60</v>
      </c>
    </row>
    <row r="26" spans="1:11" ht="23.85" customHeight="1" thickBot="1" x14ac:dyDescent="0.6">
      <c r="A26" s="112"/>
      <c r="B26" s="113" t="s">
        <v>94</v>
      </c>
      <c r="C26" s="226"/>
      <c r="D26" s="228"/>
      <c r="E26" s="233"/>
      <c r="F26" s="233"/>
      <c r="G26" s="244"/>
      <c r="H26" s="241"/>
      <c r="I26" s="235"/>
      <c r="J26" s="249"/>
      <c r="K26" s="251"/>
    </row>
    <row r="27" spans="1:11" s="121" customFormat="1" ht="18.3" customHeight="1" thickBot="1" x14ac:dyDescent="0.55000000000000004">
      <c r="A27" s="114" t="s">
        <v>0</v>
      </c>
      <c r="B27" s="115">
        <f>+SUM(B28:B40)</f>
        <v>10000</v>
      </c>
      <c r="C27" s="116">
        <v>102.857436396257</v>
      </c>
      <c r="D27" s="120">
        <v>101.53103773476001</v>
      </c>
      <c r="E27" s="120">
        <v>102.19580491559999</v>
      </c>
      <c r="F27" s="120">
        <v>102.118525693622</v>
      </c>
      <c r="G27" s="120">
        <v>103.847279404853</v>
      </c>
      <c r="H27" s="120">
        <f>SUM(H28:H40)</f>
        <v>1.6995721496268474</v>
      </c>
      <c r="I27" s="120">
        <f>(G27/F27-1)*100</f>
        <v>1.6928894140301631</v>
      </c>
      <c r="J27" s="120">
        <f>(G27/D27-1)*100</f>
        <v>2.2813138935346533</v>
      </c>
      <c r="K27" s="120">
        <f>(G27/C27-1)*100</f>
        <v>0.96234462307871471</v>
      </c>
    </row>
    <row r="28" spans="1:11" ht="29.4" customHeight="1" thickBot="1" x14ac:dyDescent="0.55000000000000004">
      <c r="A28" s="124" t="s">
        <v>4</v>
      </c>
      <c r="B28" s="125">
        <v>3213.8074360244327</v>
      </c>
      <c r="C28" s="117">
        <v>107.000067310981</v>
      </c>
      <c r="D28" s="117">
        <v>103.35263618840899</v>
      </c>
      <c r="E28" s="117">
        <v>104.912044794994</v>
      </c>
      <c r="F28" s="117">
        <v>104.71695626152901</v>
      </c>
      <c r="G28" s="117">
        <v>109.421786073324</v>
      </c>
      <c r="H28" s="117">
        <f>(B28/$B$6)*((G28-F28)/$F$6)*100</f>
        <v>1.4865182654660221</v>
      </c>
      <c r="I28" s="117">
        <f>(G28/F28-1)*100</f>
        <v>4.4929016080688555</v>
      </c>
      <c r="J28" s="117">
        <f>(G28/D28-1)*100</f>
        <v>5.8722739048969297</v>
      </c>
      <c r="K28" s="117">
        <f>(G28/C28-1)*100</f>
        <v>2.2632871391609521</v>
      </c>
    </row>
    <row r="29" spans="1:11" ht="18.899999999999999" customHeight="1" thickBot="1" x14ac:dyDescent="0.55000000000000004">
      <c r="A29" s="124" t="s">
        <v>171</v>
      </c>
      <c r="B29" s="125">
        <v>81.231460940793013</v>
      </c>
      <c r="C29" s="117">
        <v>105.402135485776</v>
      </c>
      <c r="D29" s="117">
        <v>115.490891033439</v>
      </c>
      <c r="E29" s="117">
        <v>121.294711129015</v>
      </c>
      <c r="F29" s="117">
        <v>115.429262018747</v>
      </c>
      <c r="G29" s="117">
        <v>114.950512633358</v>
      </c>
      <c r="H29" s="117">
        <f t="shared" ref="H29:H40" si="4">(B29/$B$6)*((G29-F29)/$F$6)*100</f>
        <v>-3.8233052561391766E-3</v>
      </c>
      <c r="I29" s="117">
        <f t="shared" ref="I29:I40" si="5">(G29/F29-1)*100</f>
        <v>-0.41475564949140509</v>
      </c>
      <c r="J29" s="117">
        <f t="shared" ref="J29:J40" si="6">(G29/D29-1)*100</f>
        <v>-0.46789698758540332</v>
      </c>
      <c r="K29" s="117">
        <f t="shared" ref="K29:K40" si="7">(G29/C29-1)*100</f>
        <v>9.0589978121179193</v>
      </c>
    </row>
    <row r="30" spans="1:11" ht="18.3" customHeight="1" thickBot="1" x14ac:dyDescent="0.55000000000000004">
      <c r="A30" s="124" t="s">
        <v>172</v>
      </c>
      <c r="B30" s="125">
        <v>575.92750585576061</v>
      </c>
      <c r="C30" s="117">
        <v>98.418033693315095</v>
      </c>
      <c r="D30" s="117">
        <v>98.418033693314996</v>
      </c>
      <c r="E30" s="117">
        <v>98.418033693314996</v>
      </c>
      <c r="F30" s="117">
        <v>98.418168595332403</v>
      </c>
      <c r="G30" s="117">
        <v>98.418033693314896</v>
      </c>
      <c r="H30" s="117">
        <f t="shared" si="4"/>
        <v>-7.6382302487878775E-6</v>
      </c>
      <c r="I30" s="117">
        <f t="shared" si="5"/>
        <v>-1.3707023757136838E-4</v>
      </c>
      <c r="J30" s="117">
        <f t="shared" si="6"/>
        <v>-9.9920072216264089E-14</v>
      </c>
      <c r="K30" s="117">
        <f t="shared" si="7"/>
        <v>-1.9984014443252818E-13</v>
      </c>
    </row>
    <row r="31" spans="1:11" ht="30" customHeight="1" thickBot="1" x14ac:dyDescent="0.55000000000000004">
      <c r="A31" s="124" t="s">
        <v>173</v>
      </c>
      <c r="B31" s="125">
        <v>869.60601360676253</v>
      </c>
      <c r="C31" s="117">
        <v>100.320980002941</v>
      </c>
      <c r="D31" s="117">
        <v>104.133834349645</v>
      </c>
      <c r="E31" s="117">
        <v>104.310312183409</v>
      </c>
      <c r="F31" s="117">
        <v>104.664096914916</v>
      </c>
      <c r="G31" s="117">
        <v>105.623324346277</v>
      </c>
      <c r="H31" s="117">
        <f t="shared" si="4"/>
        <v>8.2006939569435319E-2</v>
      </c>
      <c r="I31" s="117">
        <f t="shared" si="5"/>
        <v>0.91648183057537747</v>
      </c>
      <c r="J31" s="117">
        <f t="shared" si="6"/>
        <v>1.4303612326718174</v>
      </c>
      <c r="K31" s="117">
        <f t="shared" si="7"/>
        <v>5.285379332598783</v>
      </c>
    </row>
    <row r="32" spans="1:11" ht="31.35" customHeight="1" thickBot="1" x14ac:dyDescent="0.55000000000000004">
      <c r="A32" s="124" t="s">
        <v>174</v>
      </c>
      <c r="B32" s="125">
        <v>250.75907853527653</v>
      </c>
      <c r="C32" s="117">
        <v>98.981551549480599</v>
      </c>
      <c r="D32" s="117">
        <v>98.9815515494804</v>
      </c>
      <c r="E32" s="117">
        <v>98.9815515494804</v>
      </c>
      <c r="F32" s="117">
        <v>98.9815515494804</v>
      </c>
      <c r="G32" s="117">
        <v>98.9815515494804</v>
      </c>
      <c r="H32" s="117">
        <f t="shared" si="4"/>
        <v>0</v>
      </c>
      <c r="I32" s="117">
        <f t="shared" si="5"/>
        <v>0</v>
      </c>
      <c r="J32" s="117">
        <f t="shared" si="6"/>
        <v>0</v>
      </c>
      <c r="K32" s="117">
        <f t="shared" si="7"/>
        <v>-1.9984014443252818E-13</v>
      </c>
    </row>
    <row r="33" spans="1:11" ht="18.3" customHeight="1" thickBot="1" x14ac:dyDescent="0.55000000000000004">
      <c r="A33" s="124" t="s">
        <v>5</v>
      </c>
      <c r="B33" s="125">
        <v>606.96231731716534</v>
      </c>
      <c r="C33" s="117">
        <v>97.825473777519207</v>
      </c>
      <c r="D33" s="117">
        <v>97.825473777519207</v>
      </c>
      <c r="E33" s="117">
        <v>97.825473777519207</v>
      </c>
      <c r="F33" s="117">
        <v>97.825473777519207</v>
      </c>
      <c r="G33" s="117">
        <v>97.825473777519207</v>
      </c>
      <c r="H33" s="117">
        <f t="shared" si="4"/>
        <v>0</v>
      </c>
      <c r="I33" s="117">
        <f t="shared" si="5"/>
        <v>0</v>
      </c>
      <c r="J33" s="117">
        <f t="shared" si="6"/>
        <v>0</v>
      </c>
      <c r="K33" s="117">
        <f t="shared" si="7"/>
        <v>0</v>
      </c>
    </row>
    <row r="34" spans="1:11" ht="18.3" customHeight="1" thickBot="1" x14ac:dyDescent="0.55000000000000004">
      <c r="A34" s="124" t="s">
        <v>175</v>
      </c>
      <c r="B34" s="125">
        <v>1167.1667246228603</v>
      </c>
      <c r="C34" s="117">
        <v>102.524290777384</v>
      </c>
      <c r="D34" s="117">
        <v>102.645313805394</v>
      </c>
      <c r="E34" s="117">
        <v>102.645313805394</v>
      </c>
      <c r="F34" s="117">
        <v>102.645313805394</v>
      </c>
      <c r="G34" s="117">
        <v>102.647337031316</v>
      </c>
      <c r="H34" s="117">
        <f t="shared" si="4"/>
        <v>2.3215805602855964E-4</v>
      </c>
      <c r="I34" s="117">
        <f t="shared" si="5"/>
        <v>1.971084550267399E-3</v>
      </c>
      <c r="J34" s="117">
        <f t="shared" si="6"/>
        <v>1.971084550267399E-3</v>
      </c>
      <c r="K34" s="117">
        <f t="shared" si="7"/>
        <v>0.12001668385024367</v>
      </c>
    </row>
    <row r="35" spans="1:11" ht="18.3" customHeight="1" thickBot="1" x14ac:dyDescent="0.55000000000000004">
      <c r="A35" s="124" t="s">
        <v>176</v>
      </c>
      <c r="B35" s="125">
        <v>847.6364594860421</v>
      </c>
      <c r="C35" s="117">
        <v>105.152829955557</v>
      </c>
      <c r="D35" s="117">
        <v>103.71168068916</v>
      </c>
      <c r="E35" s="117">
        <v>103.71168068916</v>
      </c>
      <c r="F35" s="117">
        <v>103.71168068916</v>
      </c>
      <c r="G35" s="117">
        <v>103.71168068916</v>
      </c>
      <c r="H35" s="117">
        <f t="shared" si="4"/>
        <v>0</v>
      </c>
      <c r="I35" s="117">
        <f t="shared" si="5"/>
        <v>0</v>
      </c>
      <c r="J35" s="117">
        <f t="shared" si="6"/>
        <v>0</v>
      </c>
      <c r="K35" s="117">
        <f t="shared" si="7"/>
        <v>-1.3705282748986303</v>
      </c>
    </row>
    <row r="36" spans="1:11" ht="18.3" customHeight="1" thickBot="1" x14ac:dyDescent="0.55000000000000004">
      <c r="A36" s="124" t="s">
        <v>177</v>
      </c>
      <c r="B36" s="125">
        <v>117.57361857745461</v>
      </c>
      <c r="C36" s="117">
        <v>99.414193489506403</v>
      </c>
      <c r="D36" s="117">
        <v>99.414193489506502</v>
      </c>
      <c r="E36" s="117">
        <v>99.414193489506403</v>
      </c>
      <c r="F36" s="117">
        <v>99.414193489506403</v>
      </c>
      <c r="G36" s="117">
        <v>99.414193489506502</v>
      </c>
      <c r="H36" s="117">
        <f t="shared" si="4"/>
        <v>1.1498325655907674E-15</v>
      </c>
      <c r="I36" s="117">
        <f t="shared" si="5"/>
        <v>1.1102230246251565E-13</v>
      </c>
      <c r="J36" s="117">
        <f t="shared" si="6"/>
        <v>0</v>
      </c>
      <c r="K36" s="117">
        <f t="shared" si="7"/>
        <v>1.1102230246251565E-13</v>
      </c>
    </row>
    <row r="37" spans="1:11" ht="18.3" customHeight="1" thickBot="1" x14ac:dyDescent="0.55000000000000004">
      <c r="A37" s="124" t="s">
        <v>178</v>
      </c>
      <c r="B37" s="125">
        <v>274.50399175059493</v>
      </c>
      <c r="C37" s="117">
        <v>99.577929851690996</v>
      </c>
      <c r="D37" s="117">
        <v>94.047334765556002</v>
      </c>
      <c r="E37" s="117">
        <v>94.047334765556002</v>
      </c>
      <c r="F37" s="117">
        <v>93.928582073034804</v>
      </c>
      <c r="G37" s="117">
        <v>93.928582073034804</v>
      </c>
      <c r="H37" s="117">
        <f t="shared" si="4"/>
        <v>0</v>
      </c>
      <c r="I37" s="117">
        <f t="shared" si="5"/>
        <v>0</v>
      </c>
      <c r="J37" s="117">
        <f t="shared" si="6"/>
        <v>-0.12626906739805488</v>
      </c>
      <c r="K37" s="117">
        <f t="shared" si="7"/>
        <v>-5.6732930550677185</v>
      </c>
    </row>
    <row r="38" spans="1:11" ht="18.3" customHeight="1" thickBot="1" x14ac:dyDescent="0.55000000000000004">
      <c r="A38" s="124" t="s">
        <v>179</v>
      </c>
      <c r="B38" s="125">
        <v>1587.6072444290205</v>
      </c>
      <c r="C38" s="117">
        <v>100.635483085193</v>
      </c>
      <c r="D38" s="117">
        <v>98.655575259824403</v>
      </c>
      <c r="E38" s="117">
        <v>99.292454352810594</v>
      </c>
      <c r="F38" s="117">
        <v>99.327419439141593</v>
      </c>
      <c r="G38" s="117">
        <v>100.19008613697901</v>
      </c>
      <c r="H38" s="117">
        <f t="shared" si="4"/>
        <v>0.13464573002174821</v>
      </c>
      <c r="I38" s="117">
        <f t="shared" si="5"/>
        <v>0.86850811458558663</v>
      </c>
      <c r="J38" s="117">
        <f t="shared" si="6"/>
        <v>1.5554223601790707</v>
      </c>
      <c r="K38" s="117">
        <f t="shared" si="7"/>
        <v>-0.44258439921925907</v>
      </c>
    </row>
    <row r="39" spans="1:11" ht="18.3" customHeight="1" thickBot="1" x14ac:dyDescent="0.55000000000000004">
      <c r="A39" s="124" t="s">
        <v>180</v>
      </c>
      <c r="B39" s="125">
        <v>7.1072756503115109</v>
      </c>
      <c r="C39" s="117">
        <v>99.994920959610795</v>
      </c>
      <c r="D39" s="117">
        <v>99.994920959611093</v>
      </c>
      <c r="E39" s="117">
        <v>99.994920959611207</v>
      </c>
      <c r="F39" s="117">
        <v>99.994920959611207</v>
      </c>
      <c r="G39" s="117">
        <v>99.994920959611306</v>
      </c>
      <c r="H39" s="117">
        <f t="shared" si="4"/>
        <v>6.9506893589184257E-17</v>
      </c>
      <c r="I39" s="117">
        <f t="shared" si="5"/>
        <v>8.8817841970012523E-14</v>
      </c>
      <c r="J39" s="117">
        <f t="shared" si="6"/>
        <v>2.2204460492503131E-13</v>
      </c>
      <c r="K39" s="117">
        <f t="shared" si="7"/>
        <v>5.1070259132757201E-13</v>
      </c>
    </row>
    <row r="40" spans="1:11" ht="31.8" customHeight="1" thickBot="1" x14ac:dyDescent="0.55000000000000004">
      <c r="A40" s="124" t="s">
        <v>181</v>
      </c>
      <c r="B40" s="125">
        <v>400.11087320352397</v>
      </c>
      <c r="C40" s="117">
        <v>99.269611972081705</v>
      </c>
      <c r="D40" s="117">
        <v>99.4314477972883</v>
      </c>
      <c r="E40" s="117">
        <v>99.4314477972883</v>
      </c>
      <c r="F40" s="117">
        <v>99.4314477972882</v>
      </c>
      <c r="G40" s="117">
        <v>99.4314477972882</v>
      </c>
      <c r="H40" s="117">
        <f t="shared" si="4"/>
        <v>0</v>
      </c>
      <c r="I40" s="117">
        <f t="shared" si="5"/>
        <v>0</v>
      </c>
      <c r="J40" s="117">
        <f t="shared" si="6"/>
        <v>-9.9920072216264089E-14</v>
      </c>
      <c r="K40" s="117">
        <f t="shared" si="7"/>
        <v>0.16302655162185875</v>
      </c>
    </row>
    <row r="41" spans="1:11" ht="18.3" customHeight="1" x14ac:dyDescent="0.5">
      <c r="A41" s="118" t="s">
        <v>268</v>
      </c>
    </row>
    <row r="42" spans="1:11" s="122" customFormat="1" x14ac:dyDescent="0.5">
      <c r="D42" s="123"/>
      <c r="E42" s="123"/>
      <c r="F42" s="123"/>
    </row>
    <row r="43" spans="1:11" s="122" customFormat="1" x14ac:dyDescent="0.5"/>
    <row r="44" spans="1:11" s="122" customFormat="1" x14ac:dyDescent="0.5"/>
  </sheetData>
  <mergeCells count="22">
    <mergeCell ref="K4:K5"/>
    <mergeCell ref="C3:G3"/>
    <mergeCell ref="I3:K3"/>
    <mergeCell ref="C4:C5"/>
    <mergeCell ref="D4:D5"/>
    <mergeCell ref="E4:E5"/>
    <mergeCell ref="I25:I26"/>
    <mergeCell ref="I24:K24"/>
    <mergeCell ref="I4:I5"/>
    <mergeCell ref="H25:H26"/>
    <mergeCell ref="C24:G24"/>
    <mergeCell ref="G25:G26"/>
    <mergeCell ref="J4:J5"/>
    <mergeCell ref="G4:G5"/>
    <mergeCell ref="J25:J26"/>
    <mergeCell ref="K25:K26"/>
    <mergeCell ref="C25:C26"/>
    <mergeCell ref="D25:D26"/>
    <mergeCell ref="F4:F5"/>
    <mergeCell ref="H4:H5"/>
    <mergeCell ref="E25:E26"/>
    <mergeCell ref="F25:F26"/>
  </mergeCells>
  <pageMargins left="0.7" right="0.7" top="0.75" bottom="0.75" header="0.3" footer="0.3"/>
  <pageSetup paperSize="9" scale="67" orientation="portrait" r:id="rId1"/>
  <colBreaks count="1" manualBreakCount="1">
    <brk id="15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page1</vt:lpstr>
      <vt:lpstr>page2</vt:lpstr>
      <vt:lpstr>page3</vt:lpstr>
      <vt:lpstr>page4</vt:lpstr>
      <vt:lpstr>page5</vt:lpstr>
      <vt:lpstr>page6</vt:lpstr>
      <vt:lpstr>page7</vt:lpstr>
      <vt:lpstr>page6!_ftnref1</vt:lpstr>
      <vt:lpstr>page1!Zone_d_impression</vt:lpstr>
      <vt:lpstr>page2!Zone_d_impression</vt:lpstr>
      <vt:lpstr>page3!Zone_d_impression</vt:lpstr>
      <vt:lpstr>page4!Zone_d_impression</vt:lpstr>
      <vt:lpstr>page5!Zone_d_impression</vt:lpstr>
      <vt:lpstr>page6!Zone_d_impression</vt:lpstr>
      <vt:lpstr>page7!Zone_d_impression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INSD;Zongo/Ouedraogo Sampawindé Lydie</dc:creator>
  <cp:lastModifiedBy>Alassane</cp:lastModifiedBy>
  <cp:lastPrinted>2026-06-10T22:07:50Z</cp:lastPrinted>
  <dcterms:created xsi:type="dcterms:W3CDTF">2001-01-15T15:45:53Z</dcterms:created>
  <dcterms:modified xsi:type="dcterms:W3CDTF">2026-07-02T16:14:46Z</dcterms:modified>
</cp:coreProperties>
</file>